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h Flow" sheetId="1" r:id="rId4"/>
    <sheet state="visible" name="Budget" sheetId="2" r:id="rId5"/>
    <sheet state="visible" name="Expenditure" sheetId="3" r:id="rId6"/>
    <sheet state="hidden" name="Bank Chages Details" sheetId="4" r:id="rId7"/>
  </sheets>
  <definedNames/>
  <calcPr/>
</workbook>
</file>

<file path=xl/sharedStrings.xml><?xml version="1.0" encoding="utf-8"?>
<sst xmlns="http://schemas.openxmlformats.org/spreadsheetml/2006/main" count="209" uniqueCount="148">
  <si>
    <t>Cash Flow Budget</t>
  </si>
  <si>
    <t>Items</t>
  </si>
  <si>
    <t>Year 2021</t>
  </si>
  <si>
    <t>Year 2022</t>
  </si>
  <si>
    <t>Year 2023</t>
  </si>
  <si>
    <t>Opening Balance 1st January 2021</t>
  </si>
  <si>
    <t>Add Receipts</t>
  </si>
  <si>
    <t>Less Expenditure</t>
  </si>
  <si>
    <t>Reconcile Closing Balance</t>
  </si>
  <si>
    <t>Closing Balance As At 31st December</t>
  </si>
  <si>
    <t>Remarks</t>
  </si>
  <si>
    <t>1</t>
  </si>
  <si>
    <t>Closing Balance for the year 2023 is As at 2nd March 2023</t>
  </si>
  <si>
    <t>2</t>
  </si>
  <si>
    <t xml:space="preserve">Closing Balances for the year 2021 and 2022 is As at 31st December </t>
  </si>
  <si>
    <t>3</t>
  </si>
  <si>
    <t>The income grew by 35%</t>
  </si>
  <si>
    <t>ICOC WELFARE</t>
  </si>
  <si>
    <t>2023 BUDGET</t>
  </si>
  <si>
    <t>2023 Budget</t>
  </si>
  <si>
    <t>Actual 2022</t>
  </si>
  <si>
    <t>Variance</t>
  </si>
  <si>
    <t>Income</t>
  </si>
  <si>
    <t>Projecting Income to Grow by 35%</t>
  </si>
  <si>
    <t>Total Income</t>
  </si>
  <si>
    <t>Expenses</t>
  </si>
  <si>
    <t>Bank Charges</t>
  </si>
  <si>
    <t>Normal Operation</t>
  </si>
  <si>
    <t>Communications</t>
  </si>
  <si>
    <t>Insurance</t>
  </si>
  <si>
    <t>Meeting Expenditure</t>
  </si>
  <si>
    <t>Proffessional Fees</t>
  </si>
  <si>
    <t>Travels</t>
  </si>
  <si>
    <t>Capital Expenditure</t>
  </si>
  <si>
    <t>Laptop</t>
  </si>
  <si>
    <t>Total Expenses</t>
  </si>
  <si>
    <t>Surplus</t>
  </si>
  <si>
    <t>Date</t>
  </si>
  <si>
    <t>Cheque Number</t>
  </si>
  <si>
    <t>Payee</t>
  </si>
  <si>
    <t>Account</t>
  </si>
  <si>
    <t>Details</t>
  </si>
  <si>
    <t>Amount</t>
  </si>
  <si>
    <t>08/07/2021</t>
  </si>
  <si>
    <t>0001</t>
  </si>
  <si>
    <t>Kenan Consulting</t>
  </si>
  <si>
    <t>Proffesional Fees</t>
  </si>
  <si>
    <t>Filing returns</t>
  </si>
  <si>
    <t>07/08/2021</t>
  </si>
  <si>
    <t>0002</t>
  </si>
  <si>
    <t>Mary Ondatto</t>
  </si>
  <si>
    <t>Reps Airtime/Rubber stamp</t>
  </si>
  <si>
    <t>13/08/2021</t>
  </si>
  <si>
    <t>0003</t>
  </si>
  <si>
    <t>Octagon Insurance Brokers</t>
  </si>
  <si>
    <t>Last respect Premium</t>
  </si>
  <si>
    <t>0004</t>
  </si>
  <si>
    <t>Lincoln Njogu</t>
  </si>
  <si>
    <t>Down payment Website Design</t>
  </si>
  <si>
    <t>17/09/2021</t>
  </si>
  <si>
    <t>0005</t>
  </si>
  <si>
    <t>Sample of Paybill account</t>
  </si>
  <si>
    <t>09/10/2021</t>
  </si>
  <si>
    <t>0006</t>
  </si>
  <si>
    <t>Gitau's Mum Premium</t>
  </si>
  <si>
    <t>0007</t>
  </si>
  <si>
    <t>Meal/Airtime and Welfare Committee</t>
  </si>
  <si>
    <t>22/10/2021</t>
  </si>
  <si>
    <t>0008</t>
  </si>
  <si>
    <t>24/10/2021</t>
  </si>
  <si>
    <t>0009</t>
  </si>
  <si>
    <t>Philip Mutula</t>
  </si>
  <si>
    <t>Office Expenses</t>
  </si>
  <si>
    <t>Phone for welfare</t>
  </si>
  <si>
    <t>18/11/2021</t>
  </si>
  <si>
    <t>0010</t>
  </si>
  <si>
    <t>Website design</t>
  </si>
  <si>
    <t>31/12/2021</t>
  </si>
  <si>
    <t>The year 2021</t>
  </si>
  <si>
    <t>0011</t>
  </si>
  <si>
    <t>last respect Premium-Mary Wavinya Mbaika</t>
  </si>
  <si>
    <t>18/01/2022</t>
  </si>
  <si>
    <t>0013</t>
  </si>
  <si>
    <t>David Shisia Travel Simon mother in law/Airtime Mutula</t>
  </si>
  <si>
    <t>24/04/2022</t>
  </si>
  <si>
    <t>0014</t>
  </si>
  <si>
    <t>Transport for burial and Welfare returns</t>
  </si>
  <si>
    <t>24/06/2022</t>
  </si>
  <si>
    <t>0016</t>
  </si>
  <si>
    <t>Transport for Kuru toNyanza</t>
  </si>
  <si>
    <t>0017</t>
  </si>
  <si>
    <t>Tax returns 2021</t>
  </si>
  <si>
    <t>10/12/2022</t>
  </si>
  <si>
    <t>0021</t>
  </si>
  <si>
    <t>Valary Angawa</t>
  </si>
  <si>
    <t>Lega Fee</t>
  </si>
  <si>
    <t>26/05/2022</t>
  </si>
  <si>
    <t>0015</t>
  </si>
  <si>
    <t>Transport for Welfare members</t>
  </si>
  <si>
    <t>18/08/2022</t>
  </si>
  <si>
    <t>0018</t>
  </si>
  <si>
    <t>Nicholas Omondi</t>
  </si>
  <si>
    <t>Meal/transport Welfare Committee</t>
  </si>
  <si>
    <t>11/01/2022</t>
  </si>
  <si>
    <t>0012</t>
  </si>
  <si>
    <t>01/11/2022</t>
  </si>
  <si>
    <t>0019</t>
  </si>
  <si>
    <t>2022 premium</t>
  </si>
  <si>
    <t>0020</t>
  </si>
  <si>
    <t>Website development</t>
  </si>
  <si>
    <t>31/12/2022</t>
  </si>
  <si>
    <t>The year 2022</t>
  </si>
  <si>
    <t>05/01/2023</t>
  </si>
  <si>
    <t>0022</t>
  </si>
  <si>
    <t>premuim</t>
  </si>
  <si>
    <t>0023</t>
  </si>
  <si>
    <t>Paul Kuru</t>
  </si>
  <si>
    <t>Attending Philip's dad burial</t>
  </si>
  <si>
    <t>21/02/2023</t>
  </si>
  <si>
    <t>0024</t>
  </si>
  <si>
    <t>Jeremiah Gamba</t>
  </si>
  <si>
    <t>Transport to Attend Edwin father burial</t>
  </si>
  <si>
    <t>28/02/2023</t>
  </si>
  <si>
    <t>0025</t>
  </si>
  <si>
    <t>Fare to Nairobi handing over accounts</t>
  </si>
  <si>
    <t>0026</t>
  </si>
  <si>
    <t>Filing returns 2022</t>
  </si>
  <si>
    <t>Bank Charges 2021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</si>
  <si>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</si>
  <si>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</si>
  <si>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</si>
  <si>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</si>
  <si>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</si>
  <si>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</si>
  <si>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</si>
  <si>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</si>
  <si>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</si>
  <si>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</si>
  <si>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Bank Charges 2022</t>
  </si>
  <si>
    <t>Page 11</t>
  </si>
  <si>
    <t>Page 12</t>
  </si>
  <si>
    <t>Page 13</t>
  </si>
  <si>
    <t>Page 14</t>
  </si>
  <si>
    <t>Page 15</t>
  </si>
  <si>
    <t>Page 16</t>
  </si>
  <si>
    <t>Page 17</t>
  </si>
  <si>
    <t>Bank Charges 2023</t>
  </si>
  <si>
    <t>Page 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</si>
</sst>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_(* #,##0_);_(* \(#,##0\);_(* &quot;-&quot;??_);_(@_)"/>
    <numFmt numFmtId="166" formatCode="_([$KES]\ * #,##0.00_);_([$KES]\ * \(#,##0.00\);_([$KES]\ * &quot;-&quot;??_);_(@_)"/>
  </numFmts>
  <fonts count="6">
    <font>
      <sz val="11.0"/>
      <color/>
      <name val="Arial"/>
      <scheme val="minor"/>
    </font>
    <font>
      <b/>
      <sz val="11.0"/>
      <color/>
      <name val="Times New Roman"/>
    </font>
    <font/>
    <font>
      <sz val="11.0"/>
      <color/>
      <name val="Times New Roman"/>
    </font>
    <font>
      <b/>
      <u/>
      <sz val="11.0"/>
      <color/>
      <name val="Times New Roman"/>
    </font>
    <font>
      <sz val="11.0"/>
      <color rgb="FFFF0000"/>
      <name val="Times New Roman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0" fillId="0" fontId="1" numFmtId="164" xfId="0" applyAlignment="1" applyFont="1" applyNumberFormat="1">
      <alignment horizontal="center"/>
    </xf>
    <xf borderId="0" fillId="0" fontId="1" numFmtId="9" xfId="0" applyAlignment="1" applyFont="1" applyNumberFormat="1">
      <alignment horizontal="center"/>
    </xf>
    <xf borderId="0" fillId="0" fontId="3" numFmtId="0" xfId="0" applyFont="1"/>
    <xf borderId="2" fillId="0" fontId="3" numFmtId="0" xfId="0" applyBorder="1" applyFont="1"/>
    <xf borderId="2" fillId="0" fontId="3" numFmtId="165" xfId="0" applyBorder="1" applyFont="1" applyNumberFormat="1"/>
    <xf borderId="2" fillId="0" fontId="3" numFmtId="164" xfId="0" applyBorder="1" applyFont="1" applyNumberFormat="1"/>
    <xf borderId="0" fillId="0" fontId="3" numFmtId="9" xfId="0" applyFont="1" applyNumberFormat="1"/>
    <xf borderId="3" fillId="0" fontId="3" numFmtId="0" xfId="0" applyBorder="1" applyFont="1"/>
    <xf borderId="3" fillId="0" fontId="3" numFmtId="164" xfId="0" applyBorder="1" applyFont="1" applyNumberFormat="1"/>
    <xf borderId="0" fillId="0" fontId="3" numFmtId="164" xfId="0" applyFont="1" applyNumberFormat="1"/>
    <xf borderId="0" fillId="0" fontId="4" numFmtId="0" xfId="0" applyFont="1"/>
    <xf quotePrefix="1" borderId="0" fillId="0" fontId="3" numFmtId="0" xfId="0" applyFont="1"/>
    <xf borderId="2" fillId="0" fontId="1" numFmtId="0" xfId="0" applyAlignment="1" applyBorder="1" applyFont="1">
      <alignment horizontal="center"/>
    </xf>
    <xf borderId="2" fillId="0" fontId="3" numFmtId="166" xfId="0" applyBorder="1" applyFont="1" applyNumberFormat="1"/>
    <xf borderId="2" fillId="0" fontId="3" numFmtId="0" xfId="0" applyAlignment="1" applyBorder="1" applyFont="1">
      <alignment shrinkToFit="0" wrapText="1"/>
    </xf>
    <xf borderId="4" fillId="0" fontId="3" numFmtId="0" xfId="0" applyBorder="1" applyFont="1"/>
    <xf borderId="4" fillId="0" fontId="3" numFmtId="166" xfId="0" applyBorder="1" applyFont="1" applyNumberFormat="1"/>
    <xf borderId="0" fillId="0" fontId="3" numFmtId="166" xfId="0" applyFont="1" applyNumberFormat="1"/>
    <xf borderId="5" fillId="0" fontId="3" numFmtId="166" xfId="0" applyBorder="1" applyFont="1" applyNumberFormat="1"/>
    <xf borderId="0" fillId="0" fontId="5" numFmtId="0" xfId="0" applyFont="1"/>
    <xf borderId="0" fillId="0" fontId="5" numFmtId="166" xfId="0" applyFont="1" applyNumberFormat="1"/>
    <xf borderId="2" fillId="0" fontId="5" numFmtId="0" xfId="0" applyBorder="1" applyFont="1"/>
    <xf borderId="0" fillId="0" fontId="3" numFmtId="0" xfId="0" applyFont="1"/>
    <xf borderId="3" fillId="0" fontId="3" numFmtId="0" xfId="0" applyBorder="1" applyFont="1"/>
    <xf borderId="3" fillId="0" fontId="3" numFmtId="166" xfId="0" applyBorder="1" applyFont="1" applyNumberFormat="1"/>
    <xf borderId="2" fillId="0" fontId="1" numFmtId="164" xfId="0" applyAlignment="1" applyBorder="1" applyFont="1" applyNumberFormat="1">
      <alignment horizontal="center"/>
    </xf>
    <xf quotePrefix="1" borderId="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0"/>
    <col customWidth="1" min="2" max="2" width="33.43"/>
    <col customWidth="1" min="3" max="3" width="13.29"/>
    <col customWidth="1" min="4" max="5" width="12.14"/>
    <col customWidth="1" min="6" max="6" width="9.14"/>
    <col customWidth="1" min="7" max="7" width="10.43"/>
    <col customWidth="1" min="8" max="11" width="8.71"/>
  </cols>
  <sheetData>
    <row r="1">
      <c r="A1" s="1"/>
      <c r="B1" s="2" t="s">
        <v>0</v>
      </c>
      <c r="C1" s="3"/>
      <c r="D1" s="3"/>
      <c r="E1" s="4"/>
      <c r="F1" s="5"/>
      <c r="G1" s="1"/>
      <c r="H1" s="1"/>
      <c r="I1" s="1"/>
      <c r="J1" s="1"/>
      <c r="K1" s="1"/>
    </row>
    <row r="2">
      <c r="A2" s="6"/>
      <c r="B2" s="7" t="s">
        <v>1</v>
      </c>
      <c r="C2" s="8" t="s">
        <v>2</v>
      </c>
      <c r="D2" s="8" t="s">
        <v>3</v>
      </c>
      <c r="E2" s="9" t="s">
        <v>4</v>
      </c>
      <c r="F2" s="10"/>
      <c r="G2" s="6"/>
      <c r="H2" s="6"/>
      <c r="I2" s="6"/>
      <c r="J2" s="6"/>
      <c r="K2" s="6"/>
    </row>
    <row r="3">
      <c r="A3" s="6"/>
      <c r="B3" s="7" t="s">
        <v>5</v>
      </c>
      <c r="C3" s="9">
        <v>132520.0</v>
      </c>
      <c r="D3" s="9" t="str">
        <f>C8</f>
        <v>  179,950.00 </v>
      </c>
      <c r="E3" s="9" t="str">
        <f>D6</f>
        <v>  290,653.00 </v>
      </c>
      <c r="F3" s="10"/>
      <c r="G3" s="6"/>
      <c r="H3" s="6"/>
      <c r="I3" s="6"/>
      <c r="J3" s="6"/>
      <c r="K3" s="6"/>
    </row>
    <row r="4">
      <c r="A4" s="6"/>
      <c r="B4" s="7" t="s">
        <v>6</v>
      </c>
      <c r="C4" s="9">
        <v>457690.0</v>
      </c>
      <c r="D4" s="9">
        <v>616355.0</v>
      </c>
      <c r="E4" s="9">
        <v>22789.0</v>
      </c>
      <c r="F4" s="10"/>
      <c r="G4" s="6"/>
      <c r="H4" s="6"/>
      <c r="I4" s="6"/>
      <c r="J4" s="6"/>
      <c r="K4" s="6"/>
    </row>
    <row r="5">
      <c r="A5" s="6"/>
      <c r="B5" s="7" t="s">
        <v>7</v>
      </c>
      <c r="C5" s="9" t="str">
        <f>-Expenditure!G15</f>
        <v>  (410,260.00)</v>
      </c>
      <c r="D5" s="9" t="str">
        <f>-Expenditure!G29</f>
        <v>  (505,652.00)</v>
      </c>
      <c r="E5" s="9" t="str">
        <f>-Expenditure!G38</f>
        <v>  (82,280.00)</v>
      </c>
      <c r="F5" s="10"/>
      <c r="G5" s="6"/>
      <c r="H5" s="6"/>
      <c r="I5" s="6"/>
      <c r="J5" s="6"/>
      <c r="K5" s="6"/>
    </row>
    <row r="6">
      <c r="A6" s="6"/>
      <c r="B6" s="11" t="s">
        <v>8</v>
      </c>
      <c r="C6" s="12" t="str">
        <f t="shared" ref="C6:E6" si="1">SUM(C3:C5)</f>
        <v>  179,950.00 </v>
      </c>
      <c r="D6" s="12" t="str">
        <f t="shared" si="1"/>
        <v>  290,653.00 </v>
      </c>
      <c r="E6" s="12" t="str">
        <f t="shared" si="1"/>
        <v>  231,162.00 </v>
      </c>
      <c r="F6" s="10"/>
      <c r="G6" s="13"/>
      <c r="H6" s="6"/>
      <c r="I6" s="6"/>
      <c r="J6" s="6"/>
      <c r="K6" s="6"/>
    </row>
    <row r="7">
      <c r="A7" s="6"/>
      <c r="B7" s="6"/>
      <c r="C7" s="13"/>
      <c r="D7" s="13"/>
      <c r="E7" s="13"/>
      <c r="F7" s="10"/>
      <c r="G7" s="6"/>
      <c r="H7" s="6"/>
      <c r="I7" s="6"/>
      <c r="J7" s="6"/>
      <c r="K7" s="6"/>
    </row>
    <row r="8">
      <c r="A8" s="6"/>
      <c r="B8" s="11" t="s">
        <v>9</v>
      </c>
      <c r="C8" s="12">
        <v>179950.0</v>
      </c>
      <c r="D8" s="12">
        <v>290680.0</v>
      </c>
      <c r="E8" s="12">
        <v>231162.0</v>
      </c>
      <c r="F8" s="10"/>
      <c r="G8" s="6"/>
      <c r="H8" s="6"/>
      <c r="I8" s="6"/>
      <c r="J8" s="6"/>
      <c r="K8" s="6"/>
    </row>
    <row r="9">
      <c r="A9" s="6"/>
      <c r="B9" s="6"/>
      <c r="C9" s="13"/>
      <c r="D9" s="6"/>
      <c r="E9" s="13"/>
      <c r="F9" s="10"/>
      <c r="G9" s="6"/>
      <c r="H9" s="6"/>
      <c r="I9" s="6"/>
      <c r="J9" s="6"/>
      <c r="K9" s="6"/>
    </row>
    <row r="10">
      <c r="A10" s="6"/>
      <c r="B10" s="14" t="s">
        <v>10</v>
      </c>
      <c r="C10" s="13"/>
      <c r="D10" s="6"/>
      <c r="E10" s="13"/>
      <c r="F10" s="10"/>
      <c r="G10" s="6"/>
      <c r="H10" s="6"/>
      <c r="I10" s="6"/>
      <c r="J10" s="6"/>
      <c r="K10" s="6"/>
    </row>
    <row r="11">
      <c r="A11" s="15" t="s">
        <v>11</v>
      </c>
      <c r="B11" s="6" t="s">
        <v>12</v>
      </c>
      <c r="F11" s="10"/>
      <c r="G11" s="6"/>
      <c r="H11" s="6"/>
      <c r="I11" s="6"/>
      <c r="J11" s="6"/>
      <c r="K11" s="6"/>
    </row>
    <row r="12">
      <c r="A12" s="15" t="s">
        <v>13</v>
      </c>
      <c r="B12" s="6" t="s">
        <v>14</v>
      </c>
      <c r="F12" s="10"/>
      <c r="G12" s="6"/>
      <c r="H12" s="6"/>
      <c r="I12" s="6"/>
      <c r="J12" s="6"/>
      <c r="K12" s="6"/>
    </row>
    <row r="13">
      <c r="A13" s="15" t="s">
        <v>15</v>
      </c>
      <c r="B13" s="6" t="s">
        <v>16</v>
      </c>
      <c r="C13" s="13"/>
      <c r="D13" s="6"/>
      <c r="E13" s="13"/>
      <c r="F13" s="10"/>
      <c r="G13" s="6"/>
      <c r="H13" s="6"/>
      <c r="I13" s="6"/>
      <c r="J13" s="6"/>
      <c r="K13" s="6"/>
    </row>
    <row r="14">
      <c r="A14" s="6"/>
      <c r="B14" s="6"/>
      <c r="C14" s="13"/>
      <c r="D14" s="6"/>
      <c r="E14" s="13"/>
      <c r="F14" s="10"/>
      <c r="G14" s="6"/>
      <c r="H14" s="6"/>
      <c r="I14" s="6"/>
      <c r="J14" s="6"/>
      <c r="K14" s="6"/>
    </row>
    <row r="15">
      <c r="A15" s="6"/>
      <c r="B15" s="6"/>
      <c r="C15" s="13"/>
      <c r="D15" s="6"/>
      <c r="E15" s="13"/>
      <c r="F15" s="10"/>
      <c r="G15" s="6"/>
      <c r="H15" s="6"/>
      <c r="I15" s="6"/>
      <c r="J15" s="6"/>
      <c r="K15" s="6"/>
    </row>
    <row r="16">
      <c r="A16" s="6"/>
      <c r="B16" s="6"/>
      <c r="C16" s="13"/>
      <c r="D16" s="6"/>
      <c r="E16" s="13"/>
      <c r="F16" s="10"/>
      <c r="G16" s="6"/>
      <c r="H16" s="6"/>
      <c r="I16" s="6"/>
      <c r="J16" s="6"/>
      <c r="K16" s="6"/>
    </row>
    <row r="17">
      <c r="A17" s="6"/>
      <c r="B17" s="6"/>
      <c r="C17" s="13"/>
      <c r="D17" s="6"/>
      <c r="E17" s="13"/>
      <c r="F17" s="10"/>
      <c r="G17" s="6"/>
      <c r="H17" s="6"/>
      <c r="I17" s="6"/>
      <c r="J17" s="6"/>
      <c r="K17" s="6"/>
    </row>
    <row r="18">
      <c r="A18" s="6"/>
      <c r="B18" s="6"/>
      <c r="C18" s="13"/>
      <c r="D18" s="6"/>
      <c r="E18" s="13"/>
      <c r="F18" s="10"/>
      <c r="G18" s="6"/>
      <c r="H18" s="6"/>
      <c r="I18" s="6"/>
      <c r="J18" s="6"/>
      <c r="K18" s="6"/>
    </row>
    <row r="19">
      <c r="A19" s="6"/>
      <c r="B19" s="6"/>
      <c r="C19" s="13"/>
      <c r="D19" s="6"/>
      <c r="E19" s="13"/>
      <c r="F19" s="10"/>
      <c r="G19" s="6"/>
      <c r="H19" s="6"/>
      <c r="I19" s="6"/>
      <c r="J19" s="6"/>
      <c r="K19" s="6"/>
    </row>
    <row r="20">
      <c r="A20" s="6"/>
      <c r="B20" s="6"/>
      <c r="C20" s="13"/>
      <c r="D20" s="6"/>
      <c r="E20" s="13"/>
      <c r="F20" s="10"/>
      <c r="G20" s="6"/>
      <c r="H20" s="6"/>
      <c r="I20" s="6"/>
      <c r="J20" s="6"/>
      <c r="K20" s="6"/>
    </row>
    <row r="21" ht="15.75" customHeight="1">
      <c r="A21" s="6"/>
      <c r="B21" s="6"/>
      <c r="C21" s="13"/>
      <c r="D21" s="6"/>
      <c r="E21" s="13"/>
      <c r="F21" s="10"/>
      <c r="G21" s="6"/>
      <c r="H21" s="6"/>
      <c r="I21" s="6"/>
      <c r="J21" s="6"/>
      <c r="K21" s="6"/>
    </row>
    <row r="22" ht="15.75" customHeight="1">
      <c r="A22" s="6"/>
      <c r="B22" s="6"/>
      <c r="C22" s="13"/>
      <c r="D22" s="6"/>
      <c r="E22" s="13"/>
      <c r="F22" s="10"/>
      <c r="G22" s="6"/>
      <c r="H22" s="6"/>
      <c r="I22" s="6"/>
      <c r="J22" s="6"/>
      <c r="K22" s="6"/>
    </row>
    <row r="23" ht="15.75" customHeight="1">
      <c r="A23" s="6"/>
      <c r="B23" s="6"/>
      <c r="C23" s="13"/>
      <c r="D23" s="6"/>
      <c r="E23" s="13"/>
      <c r="F23" s="10"/>
      <c r="G23" s="6"/>
      <c r="H23" s="6"/>
      <c r="I23" s="6"/>
      <c r="J23" s="6"/>
      <c r="K23" s="6"/>
    </row>
    <row r="24" ht="15.75" customHeight="1">
      <c r="A24" s="6"/>
      <c r="B24" s="6"/>
      <c r="C24" s="13"/>
      <c r="D24" s="6"/>
      <c r="E24" s="13"/>
      <c r="F24" s="10"/>
      <c r="G24" s="6"/>
      <c r="H24" s="6"/>
      <c r="I24" s="6"/>
      <c r="J24" s="6"/>
      <c r="K24" s="6"/>
    </row>
    <row r="25" ht="15.75" customHeight="1">
      <c r="A25" s="6"/>
      <c r="B25" s="6"/>
      <c r="C25" s="13"/>
      <c r="D25" s="6"/>
      <c r="E25" s="13"/>
      <c r="F25" s="10"/>
      <c r="G25" s="6"/>
      <c r="H25" s="6"/>
      <c r="I25" s="6"/>
      <c r="J25" s="6"/>
      <c r="K25" s="6"/>
    </row>
    <row r="26" ht="15.75" customHeight="1">
      <c r="A26" s="6"/>
      <c r="B26" s="6"/>
      <c r="C26" s="13"/>
      <c r="D26" s="6"/>
      <c r="E26" s="13"/>
      <c r="F26" s="10"/>
      <c r="G26" s="6"/>
      <c r="H26" s="6"/>
      <c r="I26" s="6"/>
      <c r="J26" s="6"/>
      <c r="K26" s="6"/>
    </row>
    <row r="27" ht="15.75" customHeight="1">
      <c r="A27" s="6"/>
      <c r="B27" s="6"/>
      <c r="C27" s="13"/>
      <c r="D27" s="6"/>
      <c r="E27" s="13"/>
      <c r="F27" s="10"/>
      <c r="G27" s="6"/>
      <c r="H27" s="6"/>
      <c r="I27" s="6"/>
      <c r="J27" s="6"/>
      <c r="K27" s="6"/>
    </row>
    <row r="28" ht="15.75" customHeight="1">
      <c r="A28" s="6"/>
      <c r="B28" s="6"/>
      <c r="C28" s="13"/>
      <c r="D28" s="6"/>
      <c r="E28" s="13"/>
      <c r="F28" s="10"/>
      <c r="G28" s="6"/>
      <c r="H28" s="6"/>
      <c r="I28" s="6"/>
      <c r="J28" s="6"/>
      <c r="K28" s="6"/>
    </row>
    <row r="29" ht="15.75" customHeight="1">
      <c r="A29" s="6"/>
      <c r="B29" s="6"/>
      <c r="C29" s="13"/>
      <c r="D29" s="6"/>
      <c r="E29" s="13"/>
      <c r="F29" s="10"/>
      <c r="G29" s="6"/>
      <c r="H29" s="6"/>
      <c r="I29" s="6"/>
      <c r="J29" s="6"/>
      <c r="K29" s="6"/>
    </row>
    <row r="30" ht="15.75" customHeight="1">
      <c r="A30" s="6"/>
      <c r="B30" s="6"/>
      <c r="C30" s="13"/>
      <c r="D30" s="6"/>
      <c r="E30" s="13"/>
      <c r="F30" s="10"/>
      <c r="G30" s="6"/>
      <c r="H30" s="6"/>
      <c r="I30" s="6"/>
      <c r="J30" s="6"/>
      <c r="K30" s="6"/>
    </row>
    <row r="31" ht="15.75" customHeight="1">
      <c r="A31" s="6"/>
      <c r="B31" s="6"/>
      <c r="C31" s="13"/>
      <c r="D31" s="6"/>
      <c r="E31" s="13"/>
      <c r="F31" s="10"/>
      <c r="G31" s="6"/>
      <c r="H31" s="6"/>
      <c r="I31" s="6"/>
      <c r="J31" s="6"/>
      <c r="K31" s="6"/>
    </row>
    <row r="32" ht="15.75" customHeight="1">
      <c r="A32" s="6"/>
      <c r="B32" s="6"/>
      <c r="C32" s="13"/>
      <c r="D32" s="6"/>
      <c r="E32" s="13"/>
      <c r="F32" s="10"/>
      <c r="G32" s="6"/>
      <c r="H32" s="6"/>
      <c r="I32" s="6"/>
      <c r="J32" s="6"/>
      <c r="K32" s="6"/>
    </row>
    <row r="33" ht="15.75" customHeight="1">
      <c r="A33" s="6"/>
      <c r="B33" s="6"/>
      <c r="C33" s="13"/>
      <c r="D33" s="6"/>
      <c r="E33" s="13"/>
      <c r="F33" s="10"/>
      <c r="G33" s="6"/>
      <c r="H33" s="6"/>
      <c r="I33" s="6"/>
      <c r="J33" s="6"/>
      <c r="K33" s="6"/>
    </row>
    <row r="34" ht="15.75" customHeight="1">
      <c r="A34" s="6"/>
      <c r="B34" s="6"/>
      <c r="C34" s="13"/>
      <c r="D34" s="6"/>
      <c r="E34" s="13"/>
      <c r="F34" s="10"/>
      <c r="G34" s="6"/>
      <c r="H34" s="6"/>
      <c r="I34" s="6"/>
      <c r="J34" s="6"/>
      <c r="K34" s="6"/>
    </row>
    <row r="35" ht="15.75" customHeight="1">
      <c r="A35" s="6"/>
      <c r="B35" s="6"/>
      <c r="C35" s="13"/>
      <c r="D35" s="6"/>
      <c r="E35" s="13"/>
      <c r="F35" s="10"/>
      <c r="G35" s="6"/>
      <c r="H35" s="6"/>
      <c r="I35" s="6"/>
      <c r="J35" s="6"/>
      <c r="K35" s="6"/>
    </row>
    <row r="36" ht="15.75" customHeight="1">
      <c r="A36" s="6"/>
      <c r="B36" s="6"/>
      <c r="C36" s="13"/>
      <c r="D36" s="6"/>
      <c r="E36" s="13"/>
      <c r="F36" s="10"/>
      <c r="G36" s="6"/>
      <c r="H36" s="6"/>
      <c r="I36" s="6"/>
      <c r="J36" s="6"/>
      <c r="K36" s="6"/>
    </row>
    <row r="37" ht="15.75" customHeight="1">
      <c r="A37" s="6"/>
      <c r="B37" s="6"/>
      <c r="C37" s="13"/>
      <c r="D37" s="6"/>
      <c r="E37" s="13"/>
      <c r="F37" s="10"/>
      <c r="G37" s="6"/>
      <c r="H37" s="6"/>
      <c r="I37" s="6"/>
      <c r="J37" s="6"/>
      <c r="K37" s="6"/>
    </row>
    <row r="38" ht="15.75" customHeight="1">
      <c r="A38" s="6"/>
      <c r="B38" s="6"/>
      <c r="C38" s="13"/>
      <c r="D38" s="6"/>
      <c r="E38" s="13"/>
      <c r="F38" s="10"/>
      <c r="G38" s="6"/>
      <c r="H38" s="6"/>
      <c r="I38" s="6"/>
      <c r="J38" s="6"/>
      <c r="K38" s="6"/>
    </row>
    <row r="39" ht="15.75" customHeight="1">
      <c r="A39" s="6"/>
      <c r="B39" s="6"/>
      <c r="C39" s="13"/>
      <c r="D39" s="6"/>
      <c r="E39" s="13"/>
      <c r="F39" s="10"/>
      <c r="G39" s="6"/>
      <c r="H39" s="6"/>
      <c r="I39" s="6"/>
      <c r="J39" s="6"/>
      <c r="K39" s="6"/>
    </row>
    <row r="40" ht="15.75" customHeight="1">
      <c r="A40" s="6"/>
      <c r="B40" s="6"/>
      <c r="C40" s="13"/>
      <c r="D40" s="6"/>
      <c r="E40" s="13"/>
      <c r="F40" s="10"/>
      <c r="G40" s="6"/>
      <c r="H40" s="6"/>
      <c r="I40" s="6"/>
      <c r="J40" s="6"/>
      <c r="K40" s="6"/>
    </row>
    <row r="41" ht="15.75" customHeight="1">
      <c r="A41" s="6"/>
      <c r="B41" s="6"/>
      <c r="C41" s="13"/>
      <c r="D41" s="6"/>
      <c r="E41" s="13"/>
      <c r="F41" s="10"/>
      <c r="G41" s="6"/>
      <c r="H41" s="6"/>
      <c r="I41" s="6"/>
      <c r="J41" s="6"/>
      <c r="K41" s="6"/>
    </row>
    <row r="42" ht="15.75" customHeight="1">
      <c r="A42" s="6"/>
      <c r="B42" s="6"/>
      <c r="C42" s="13"/>
      <c r="D42" s="6"/>
      <c r="E42" s="13"/>
      <c r="F42" s="10"/>
      <c r="G42" s="6"/>
      <c r="H42" s="6"/>
      <c r="I42" s="6"/>
      <c r="J42" s="6"/>
      <c r="K42" s="6"/>
    </row>
    <row r="43" ht="15.75" customHeight="1">
      <c r="A43" s="6"/>
      <c r="B43" s="6"/>
      <c r="C43" s="13"/>
      <c r="D43" s="6"/>
      <c r="E43" s="13"/>
      <c r="F43" s="10"/>
      <c r="G43" s="6"/>
      <c r="H43" s="6"/>
      <c r="I43" s="6"/>
      <c r="J43" s="6"/>
      <c r="K43" s="6"/>
    </row>
    <row r="44" ht="15.75" customHeight="1">
      <c r="A44" s="6"/>
      <c r="B44" s="6"/>
      <c r="C44" s="13"/>
      <c r="D44" s="6"/>
      <c r="E44" s="13"/>
      <c r="F44" s="10"/>
      <c r="G44" s="6"/>
      <c r="H44" s="6"/>
      <c r="I44" s="6"/>
      <c r="J44" s="6"/>
      <c r="K44" s="6"/>
    </row>
    <row r="45" ht="15.75" customHeight="1">
      <c r="A45" s="6"/>
      <c r="B45" s="6"/>
      <c r="C45" s="13"/>
      <c r="D45" s="6"/>
      <c r="E45" s="13"/>
      <c r="F45" s="10"/>
      <c r="G45" s="6"/>
      <c r="H45" s="6"/>
      <c r="I45" s="6"/>
      <c r="J45" s="6"/>
      <c r="K45" s="6"/>
    </row>
    <row r="46" ht="15.75" customHeight="1">
      <c r="A46" s="6"/>
      <c r="B46" s="6"/>
      <c r="C46" s="13"/>
      <c r="D46" s="6"/>
      <c r="E46" s="13"/>
      <c r="F46" s="10"/>
      <c r="G46" s="6"/>
      <c r="H46" s="6"/>
      <c r="I46" s="6"/>
      <c r="J46" s="6"/>
      <c r="K46" s="6"/>
    </row>
    <row r="47" ht="15.75" customHeight="1">
      <c r="A47" s="6"/>
      <c r="B47" s="6"/>
      <c r="C47" s="13"/>
      <c r="D47" s="6"/>
      <c r="E47" s="13"/>
      <c r="F47" s="10"/>
      <c r="G47" s="6"/>
      <c r="H47" s="6"/>
      <c r="I47" s="6"/>
      <c r="J47" s="6"/>
      <c r="K47" s="6"/>
    </row>
    <row r="48" ht="15.75" customHeight="1">
      <c r="A48" s="6"/>
      <c r="B48" s="6"/>
      <c r="C48" s="13"/>
      <c r="D48" s="6"/>
      <c r="E48" s="13"/>
      <c r="F48" s="10"/>
      <c r="G48" s="6"/>
      <c r="H48" s="6"/>
      <c r="I48" s="6"/>
      <c r="J48" s="6"/>
      <c r="K48" s="6"/>
    </row>
    <row r="49" ht="15.75" customHeight="1">
      <c r="A49" s="6"/>
      <c r="B49" s="6"/>
      <c r="C49" s="13"/>
      <c r="D49" s="6"/>
      <c r="E49" s="13"/>
      <c r="F49" s="10"/>
      <c r="G49" s="6"/>
      <c r="H49" s="6"/>
      <c r="I49" s="6"/>
      <c r="J49" s="6"/>
      <c r="K49" s="6"/>
    </row>
    <row r="50" ht="15.75" customHeight="1">
      <c r="A50" s="6"/>
      <c r="B50" s="6"/>
      <c r="C50" s="13"/>
      <c r="D50" s="6"/>
      <c r="E50" s="13"/>
      <c r="F50" s="10"/>
      <c r="G50" s="6"/>
      <c r="H50" s="6"/>
      <c r="I50" s="6"/>
      <c r="J50" s="6"/>
      <c r="K50" s="6"/>
    </row>
    <row r="51" ht="15.75" customHeight="1">
      <c r="A51" s="6"/>
      <c r="B51" s="6"/>
      <c r="C51" s="13"/>
      <c r="D51" s="6"/>
      <c r="E51" s="13"/>
      <c r="F51" s="10"/>
      <c r="G51" s="6"/>
      <c r="H51" s="6"/>
      <c r="I51" s="6"/>
      <c r="J51" s="6"/>
      <c r="K51" s="6"/>
    </row>
    <row r="52" ht="15.75" customHeight="1">
      <c r="A52" s="6"/>
      <c r="B52" s="6"/>
      <c r="C52" s="13"/>
      <c r="D52" s="6"/>
      <c r="E52" s="13"/>
      <c r="F52" s="10"/>
      <c r="G52" s="6"/>
      <c r="H52" s="6"/>
      <c r="I52" s="6"/>
      <c r="J52" s="6"/>
      <c r="K52" s="6"/>
    </row>
    <row r="53" ht="15.75" customHeight="1">
      <c r="A53" s="6"/>
      <c r="B53" s="6"/>
      <c r="C53" s="13"/>
      <c r="D53" s="6"/>
      <c r="E53" s="13"/>
      <c r="F53" s="10"/>
      <c r="G53" s="6"/>
      <c r="H53" s="6"/>
      <c r="I53" s="6"/>
      <c r="J53" s="6"/>
      <c r="K53" s="6"/>
    </row>
    <row r="54" ht="15.75" customHeight="1">
      <c r="A54" s="6"/>
      <c r="B54" s="6"/>
      <c r="C54" s="13"/>
      <c r="D54" s="6"/>
      <c r="E54" s="13"/>
      <c r="F54" s="10"/>
      <c r="G54" s="6"/>
      <c r="H54" s="6"/>
      <c r="I54" s="6"/>
      <c r="J54" s="6"/>
      <c r="K54" s="6"/>
    </row>
    <row r="55" ht="15.75" customHeight="1">
      <c r="A55" s="6"/>
      <c r="B55" s="6"/>
      <c r="C55" s="13"/>
      <c r="D55" s="6"/>
      <c r="E55" s="13"/>
      <c r="F55" s="10"/>
      <c r="G55" s="6"/>
      <c r="H55" s="6"/>
      <c r="I55" s="6"/>
      <c r="J55" s="6"/>
      <c r="K55" s="6"/>
    </row>
    <row r="56" ht="15.75" customHeight="1">
      <c r="A56" s="6"/>
      <c r="B56" s="6"/>
      <c r="C56" s="13"/>
      <c r="D56" s="6"/>
      <c r="E56" s="13"/>
      <c r="F56" s="10"/>
      <c r="G56" s="6"/>
      <c r="H56" s="6"/>
      <c r="I56" s="6"/>
      <c r="J56" s="6"/>
      <c r="K56" s="6"/>
    </row>
    <row r="57" ht="15.75" customHeight="1">
      <c r="A57" s="6"/>
      <c r="B57" s="6"/>
      <c r="C57" s="13"/>
      <c r="D57" s="6"/>
      <c r="E57" s="13"/>
      <c r="F57" s="10"/>
      <c r="G57" s="6"/>
      <c r="H57" s="6"/>
      <c r="I57" s="6"/>
      <c r="J57" s="6"/>
      <c r="K57" s="6"/>
    </row>
    <row r="58" ht="15.75" customHeight="1">
      <c r="A58" s="6"/>
      <c r="B58" s="6"/>
      <c r="C58" s="13"/>
      <c r="D58" s="6"/>
      <c r="E58" s="13"/>
      <c r="F58" s="10"/>
      <c r="G58" s="6"/>
      <c r="H58" s="6"/>
      <c r="I58" s="6"/>
      <c r="J58" s="6"/>
      <c r="K58" s="6"/>
    </row>
    <row r="59" ht="15.75" customHeight="1">
      <c r="A59" s="6"/>
      <c r="B59" s="6"/>
      <c r="C59" s="13"/>
      <c r="D59" s="6"/>
      <c r="E59" s="13"/>
      <c r="F59" s="10"/>
      <c r="G59" s="6"/>
      <c r="H59" s="6"/>
      <c r="I59" s="6"/>
      <c r="J59" s="6"/>
      <c r="K59" s="6"/>
    </row>
    <row r="60" ht="15.75" customHeight="1">
      <c r="A60" s="6"/>
      <c r="B60" s="6"/>
      <c r="C60" s="13"/>
      <c r="D60" s="6"/>
      <c r="E60" s="13"/>
      <c r="F60" s="10"/>
      <c r="G60" s="6"/>
      <c r="H60" s="6"/>
      <c r="I60" s="6"/>
      <c r="J60" s="6"/>
      <c r="K60" s="6"/>
    </row>
    <row r="61" ht="15.75" customHeight="1">
      <c r="A61" s="6"/>
      <c r="B61" s="6"/>
      <c r="C61" s="13"/>
      <c r="D61" s="6"/>
      <c r="E61" s="13"/>
      <c r="F61" s="10"/>
      <c r="G61" s="6"/>
      <c r="H61" s="6"/>
      <c r="I61" s="6"/>
      <c r="J61" s="6"/>
      <c r="K61" s="6"/>
    </row>
    <row r="62" ht="15.75" customHeight="1">
      <c r="A62" s="6"/>
      <c r="B62" s="6"/>
      <c r="C62" s="13"/>
      <c r="D62" s="6"/>
      <c r="E62" s="13"/>
      <c r="F62" s="10"/>
      <c r="G62" s="6"/>
      <c r="H62" s="6"/>
      <c r="I62" s="6"/>
      <c r="J62" s="6"/>
      <c r="K62" s="6"/>
    </row>
    <row r="63" ht="15.75" customHeight="1">
      <c r="A63" s="6"/>
      <c r="B63" s="6"/>
      <c r="C63" s="13"/>
      <c r="D63" s="6"/>
      <c r="E63" s="13"/>
      <c r="F63" s="10"/>
      <c r="G63" s="6"/>
      <c r="H63" s="6"/>
      <c r="I63" s="6"/>
      <c r="J63" s="6"/>
      <c r="K63" s="6"/>
    </row>
    <row r="64" ht="15.75" customHeight="1">
      <c r="A64" s="6"/>
      <c r="B64" s="6"/>
      <c r="C64" s="13"/>
      <c r="D64" s="6"/>
      <c r="E64" s="13"/>
      <c r="F64" s="10"/>
      <c r="G64" s="6"/>
      <c r="H64" s="6"/>
      <c r="I64" s="6"/>
      <c r="J64" s="6"/>
      <c r="K64" s="6"/>
    </row>
    <row r="65" ht="15.75" customHeight="1">
      <c r="A65" s="6"/>
      <c r="B65" s="6"/>
      <c r="C65" s="13"/>
      <c r="D65" s="6"/>
      <c r="E65" s="13"/>
      <c r="F65" s="10"/>
      <c r="G65" s="6"/>
      <c r="H65" s="6"/>
      <c r="I65" s="6"/>
      <c r="J65" s="6"/>
      <c r="K65" s="6"/>
    </row>
    <row r="66" ht="15.75" customHeight="1">
      <c r="A66" s="6"/>
      <c r="B66" s="6"/>
      <c r="C66" s="13"/>
      <c r="D66" s="6"/>
      <c r="E66" s="13"/>
      <c r="F66" s="10"/>
      <c r="G66" s="6"/>
      <c r="H66" s="6"/>
      <c r="I66" s="6"/>
      <c r="J66" s="6"/>
      <c r="K66" s="6"/>
    </row>
    <row r="67" ht="15.75" customHeight="1">
      <c r="A67" s="6"/>
      <c r="B67" s="6"/>
      <c r="C67" s="13"/>
      <c r="D67" s="6"/>
      <c r="E67" s="13"/>
      <c r="F67" s="10"/>
      <c r="G67" s="6"/>
      <c r="H67" s="6"/>
      <c r="I67" s="6"/>
      <c r="J67" s="6"/>
      <c r="K67" s="6"/>
    </row>
    <row r="68" ht="15.75" customHeight="1">
      <c r="A68" s="6"/>
      <c r="B68" s="6"/>
      <c r="C68" s="13"/>
      <c r="D68" s="6"/>
      <c r="E68" s="13"/>
      <c r="F68" s="10"/>
      <c r="G68" s="6"/>
      <c r="H68" s="6"/>
      <c r="I68" s="6"/>
      <c r="J68" s="6"/>
      <c r="K68" s="6"/>
    </row>
    <row r="69" ht="15.75" customHeight="1">
      <c r="A69" s="6"/>
      <c r="B69" s="6"/>
      <c r="C69" s="13"/>
      <c r="D69" s="6"/>
      <c r="E69" s="13"/>
      <c r="F69" s="10"/>
      <c r="G69" s="6"/>
      <c r="H69" s="6"/>
      <c r="I69" s="6"/>
      <c r="J69" s="6"/>
      <c r="K69" s="6"/>
    </row>
    <row r="70" ht="15.75" customHeight="1">
      <c r="A70" s="6"/>
      <c r="B70" s="6"/>
      <c r="C70" s="13"/>
      <c r="D70" s="6"/>
      <c r="E70" s="13"/>
      <c r="F70" s="10"/>
      <c r="G70" s="6"/>
      <c r="H70" s="6"/>
      <c r="I70" s="6"/>
      <c r="J70" s="6"/>
      <c r="K70" s="6"/>
    </row>
    <row r="71" ht="15.75" customHeight="1">
      <c r="A71" s="6"/>
      <c r="B71" s="6"/>
      <c r="C71" s="13"/>
      <c r="D71" s="6"/>
      <c r="E71" s="13"/>
      <c r="F71" s="10"/>
      <c r="G71" s="6"/>
      <c r="H71" s="6"/>
      <c r="I71" s="6"/>
      <c r="J71" s="6"/>
      <c r="K71" s="6"/>
    </row>
    <row r="72" ht="15.75" customHeight="1">
      <c r="A72" s="6"/>
      <c r="B72" s="6"/>
      <c r="C72" s="13"/>
      <c r="D72" s="6"/>
      <c r="E72" s="13"/>
      <c r="F72" s="10"/>
      <c r="G72" s="6"/>
      <c r="H72" s="6"/>
      <c r="I72" s="6"/>
      <c r="J72" s="6"/>
      <c r="K72" s="6"/>
    </row>
    <row r="73" ht="15.75" customHeight="1">
      <c r="A73" s="6"/>
      <c r="B73" s="6"/>
      <c r="C73" s="13"/>
      <c r="D73" s="6"/>
      <c r="E73" s="13"/>
      <c r="F73" s="10"/>
      <c r="G73" s="6"/>
      <c r="H73" s="6"/>
      <c r="I73" s="6"/>
      <c r="J73" s="6"/>
      <c r="K73" s="6"/>
    </row>
    <row r="74" ht="15.75" customHeight="1">
      <c r="A74" s="6"/>
      <c r="B74" s="6"/>
      <c r="C74" s="13"/>
      <c r="D74" s="6"/>
      <c r="E74" s="13"/>
      <c r="F74" s="10"/>
      <c r="G74" s="6"/>
      <c r="H74" s="6"/>
      <c r="I74" s="6"/>
      <c r="J74" s="6"/>
      <c r="K74" s="6"/>
    </row>
    <row r="75" ht="15.75" customHeight="1">
      <c r="A75" s="6"/>
      <c r="B75" s="6"/>
      <c r="C75" s="13"/>
      <c r="D75" s="6"/>
      <c r="E75" s="13"/>
      <c r="F75" s="10"/>
      <c r="G75" s="6"/>
      <c r="H75" s="6"/>
      <c r="I75" s="6"/>
      <c r="J75" s="6"/>
      <c r="K75" s="6"/>
    </row>
    <row r="76" ht="15.75" customHeight="1">
      <c r="A76" s="6"/>
      <c r="B76" s="6"/>
      <c r="C76" s="13"/>
      <c r="D76" s="6"/>
      <c r="E76" s="13"/>
      <c r="F76" s="10"/>
      <c r="G76" s="6"/>
      <c r="H76" s="6"/>
      <c r="I76" s="6"/>
      <c r="J76" s="6"/>
      <c r="K76" s="6"/>
    </row>
    <row r="77" ht="15.75" customHeight="1">
      <c r="A77" s="6"/>
      <c r="B77" s="6"/>
      <c r="C77" s="13"/>
      <c r="D77" s="6"/>
      <c r="E77" s="13"/>
      <c r="F77" s="10"/>
      <c r="G77" s="6"/>
      <c r="H77" s="6"/>
      <c r="I77" s="6"/>
      <c r="J77" s="6"/>
      <c r="K77" s="6"/>
    </row>
    <row r="78" ht="15.75" customHeight="1">
      <c r="A78" s="6"/>
      <c r="B78" s="6"/>
      <c r="C78" s="13"/>
      <c r="D78" s="6"/>
      <c r="E78" s="13"/>
      <c r="F78" s="10"/>
      <c r="G78" s="6"/>
      <c r="H78" s="6"/>
      <c r="I78" s="6"/>
      <c r="J78" s="6"/>
      <c r="K78" s="6"/>
    </row>
    <row r="79" ht="15.75" customHeight="1">
      <c r="A79" s="6"/>
      <c r="B79" s="6"/>
      <c r="C79" s="13"/>
      <c r="D79" s="6"/>
      <c r="E79" s="13"/>
      <c r="F79" s="10"/>
      <c r="G79" s="6"/>
      <c r="H79" s="6"/>
      <c r="I79" s="6"/>
      <c r="J79" s="6"/>
      <c r="K79" s="6"/>
    </row>
    <row r="80" ht="15.75" customHeight="1">
      <c r="A80" s="6"/>
      <c r="B80" s="6"/>
      <c r="C80" s="13"/>
      <c r="D80" s="6"/>
      <c r="E80" s="13"/>
      <c r="F80" s="10"/>
      <c r="G80" s="6"/>
      <c r="H80" s="6"/>
      <c r="I80" s="6"/>
      <c r="J80" s="6"/>
      <c r="K80" s="6"/>
    </row>
    <row r="81" ht="15.75" customHeight="1">
      <c r="A81" s="6"/>
      <c r="B81" s="6"/>
      <c r="C81" s="13"/>
      <c r="D81" s="6"/>
      <c r="E81" s="13"/>
      <c r="F81" s="10"/>
      <c r="G81" s="6"/>
      <c r="H81" s="6"/>
      <c r="I81" s="6"/>
      <c r="J81" s="6"/>
      <c r="K81" s="6"/>
    </row>
    <row r="82" ht="15.75" customHeight="1">
      <c r="A82" s="6"/>
      <c r="B82" s="6"/>
      <c r="C82" s="13"/>
      <c r="D82" s="6"/>
      <c r="E82" s="13"/>
      <c r="F82" s="10"/>
      <c r="G82" s="6"/>
      <c r="H82" s="6"/>
      <c r="I82" s="6"/>
      <c r="J82" s="6"/>
      <c r="K82" s="6"/>
    </row>
    <row r="83" ht="15.75" customHeight="1">
      <c r="A83" s="6"/>
      <c r="B83" s="6"/>
      <c r="C83" s="13"/>
      <c r="D83" s="6"/>
      <c r="E83" s="13"/>
      <c r="F83" s="10"/>
      <c r="G83" s="6"/>
      <c r="H83" s="6"/>
      <c r="I83" s="6"/>
      <c r="J83" s="6"/>
      <c r="K83" s="6"/>
    </row>
    <row r="84" ht="15.75" customHeight="1">
      <c r="A84" s="6"/>
      <c r="B84" s="6"/>
      <c r="C84" s="13"/>
      <c r="D84" s="6"/>
      <c r="E84" s="13"/>
      <c r="F84" s="10"/>
      <c r="G84" s="6"/>
      <c r="H84" s="6"/>
      <c r="I84" s="6"/>
      <c r="J84" s="6"/>
      <c r="K84" s="6"/>
    </row>
    <row r="85" ht="15.75" customHeight="1">
      <c r="A85" s="6"/>
      <c r="B85" s="6"/>
      <c r="C85" s="13"/>
      <c r="D85" s="6"/>
      <c r="E85" s="13"/>
      <c r="F85" s="10"/>
      <c r="G85" s="6"/>
      <c r="H85" s="6"/>
      <c r="I85" s="6"/>
      <c r="J85" s="6"/>
      <c r="K85" s="6"/>
    </row>
    <row r="86" ht="15.75" customHeight="1">
      <c r="A86" s="6"/>
      <c r="B86" s="6"/>
      <c r="C86" s="13"/>
      <c r="D86" s="6"/>
      <c r="E86" s="13"/>
      <c r="F86" s="10"/>
      <c r="G86" s="6"/>
      <c r="H86" s="6"/>
      <c r="I86" s="6"/>
      <c r="J86" s="6"/>
      <c r="K86" s="6"/>
    </row>
    <row r="87" ht="15.75" customHeight="1">
      <c r="A87" s="6"/>
      <c r="B87" s="6"/>
      <c r="C87" s="13"/>
      <c r="D87" s="6"/>
      <c r="E87" s="13"/>
      <c r="F87" s="10"/>
      <c r="G87" s="6"/>
      <c r="H87" s="6"/>
      <c r="I87" s="6"/>
      <c r="J87" s="6"/>
      <c r="K87" s="6"/>
    </row>
    <row r="88" ht="15.75" customHeight="1">
      <c r="A88" s="6"/>
      <c r="B88" s="6"/>
      <c r="C88" s="13"/>
      <c r="D88" s="6"/>
      <c r="E88" s="13"/>
      <c r="F88" s="10"/>
      <c r="G88" s="6"/>
      <c r="H88" s="6"/>
      <c r="I88" s="6"/>
      <c r="J88" s="6"/>
      <c r="K88" s="6"/>
    </row>
    <row r="89" ht="15.75" customHeight="1">
      <c r="A89" s="6"/>
      <c r="B89" s="6"/>
      <c r="C89" s="13"/>
      <c r="D89" s="6"/>
      <c r="E89" s="13"/>
      <c r="F89" s="10"/>
      <c r="G89" s="6"/>
      <c r="H89" s="6"/>
      <c r="I89" s="6"/>
      <c r="J89" s="6"/>
      <c r="K89" s="6"/>
    </row>
    <row r="90" ht="15.75" customHeight="1">
      <c r="A90" s="6"/>
      <c r="B90" s="6"/>
      <c r="C90" s="13"/>
      <c r="D90" s="6"/>
      <c r="E90" s="13"/>
      <c r="F90" s="10"/>
      <c r="G90" s="6"/>
      <c r="H90" s="6"/>
      <c r="I90" s="6"/>
      <c r="J90" s="6"/>
      <c r="K90" s="6"/>
    </row>
    <row r="91" ht="15.75" customHeight="1">
      <c r="A91" s="6"/>
      <c r="B91" s="6"/>
      <c r="C91" s="13"/>
      <c r="D91" s="6"/>
      <c r="E91" s="13"/>
      <c r="F91" s="10"/>
      <c r="G91" s="6"/>
      <c r="H91" s="6"/>
      <c r="I91" s="6"/>
      <c r="J91" s="6"/>
      <c r="K91" s="6"/>
    </row>
    <row r="92" ht="15.75" customHeight="1">
      <c r="A92" s="6"/>
      <c r="B92" s="6"/>
      <c r="C92" s="13"/>
      <c r="D92" s="6"/>
      <c r="E92" s="13"/>
      <c r="F92" s="10"/>
      <c r="G92" s="6"/>
      <c r="H92" s="6"/>
      <c r="I92" s="6"/>
      <c r="J92" s="6"/>
      <c r="K92" s="6"/>
    </row>
    <row r="93" ht="15.75" customHeight="1">
      <c r="A93" s="6"/>
      <c r="B93" s="6"/>
      <c r="C93" s="13"/>
      <c r="D93" s="6"/>
      <c r="E93" s="13"/>
      <c r="F93" s="10"/>
      <c r="G93" s="6"/>
      <c r="H93" s="6"/>
      <c r="I93" s="6"/>
      <c r="J93" s="6"/>
      <c r="K93" s="6"/>
    </row>
    <row r="94" ht="15.75" customHeight="1">
      <c r="A94" s="6"/>
      <c r="B94" s="6"/>
      <c r="C94" s="13"/>
      <c r="D94" s="6"/>
      <c r="E94" s="13"/>
      <c r="F94" s="10"/>
      <c r="G94" s="6"/>
      <c r="H94" s="6"/>
      <c r="I94" s="6"/>
      <c r="J94" s="6"/>
      <c r="K94" s="6"/>
    </row>
    <row r="95" ht="15.75" customHeight="1">
      <c r="A95" s="6"/>
      <c r="B95" s="6"/>
      <c r="C95" s="13"/>
      <c r="D95" s="6"/>
      <c r="E95" s="13"/>
      <c r="F95" s="10"/>
      <c r="G95" s="6"/>
      <c r="H95" s="6"/>
      <c r="I95" s="6"/>
      <c r="J95" s="6"/>
      <c r="K95" s="6"/>
    </row>
    <row r="96" ht="15.75" customHeight="1">
      <c r="A96" s="6"/>
      <c r="B96" s="6"/>
      <c r="C96" s="13"/>
      <c r="D96" s="6"/>
      <c r="E96" s="13"/>
      <c r="F96" s="10"/>
      <c r="G96" s="6"/>
      <c r="H96" s="6"/>
      <c r="I96" s="6"/>
      <c r="J96" s="6"/>
      <c r="K96" s="6"/>
    </row>
    <row r="97" ht="15.75" customHeight="1">
      <c r="A97" s="6"/>
      <c r="B97" s="6"/>
      <c r="C97" s="13"/>
      <c r="D97" s="6"/>
      <c r="E97" s="13"/>
      <c r="F97" s="10"/>
      <c r="G97" s="6"/>
      <c r="H97" s="6"/>
      <c r="I97" s="6"/>
      <c r="J97" s="6"/>
      <c r="K97" s="6"/>
    </row>
    <row r="98" ht="15.75" customHeight="1">
      <c r="A98" s="6"/>
      <c r="B98" s="6"/>
      <c r="C98" s="13"/>
      <c r="D98" s="6"/>
      <c r="E98" s="13"/>
      <c r="F98" s="10"/>
      <c r="G98" s="6"/>
      <c r="H98" s="6"/>
      <c r="I98" s="6"/>
      <c r="J98" s="6"/>
      <c r="K98" s="6"/>
    </row>
    <row r="99" ht="15.75" customHeight="1">
      <c r="A99" s="6"/>
      <c r="B99" s="6"/>
      <c r="C99" s="13"/>
      <c r="D99" s="6"/>
      <c r="E99" s="13"/>
      <c r="F99" s="10"/>
      <c r="G99" s="6"/>
      <c r="H99" s="6"/>
      <c r="I99" s="6"/>
      <c r="J99" s="6"/>
      <c r="K99" s="6"/>
    </row>
    <row r="100" ht="15.75" customHeight="1">
      <c r="A100" s="6"/>
      <c r="B100" s="6"/>
      <c r="C100" s="13"/>
      <c r="D100" s="6"/>
      <c r="E100" s="13"/>
      <c r="F100" s="10"/>
      <c r="G100" s="6"/>
      <c r="H100" s="6"/>
      <c r="I100" s="6"/>
      <c r="J100" s="6"/>
      <c r="K100" s="6"/>
    </row>
  </sheetData>
  <mergeCells count="3">
    <mergeCell ref="B1:D1"/>
    <mergeCell ref="B11:E11"/>
    <mergeCell ref="B12:E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8.71"/>
    <col customWidth="1" min="3" max="5" width="16.14"/>
    <col customWidth="1" min="6" max="6" width="19.0"/>
    <col customWidth="1" min="7" max="11" width="8.71"/>
  </cols>
  <sheetData>
    <row r="1">
      <c r="A1" s="1"/>
      <c r="B1" s="1" t="s">
        <v>17</v>
      </c>
      <c r="G1" s="1"/>
      <c r="H1" s="1"/>
      <c r="I1" s="1"/>
      <c r="J1" s="1"/>
      <c r="K1" s="1"/>
    </row>
    <row r="2">
      <c r="A2" s="1"/>
      <c r="B2" s="2" t="s">
        <v>18</v>
      </c>
      <c r="C2" s="3"/>
      <c r="D2" s="3"/>
      <c r="E2" s="3"/>
      <c r="F2" s="3"/>
      <c r="G2" s="1"/>
      <c r="H2" s="1"/>
      <c r="I2" s="1"/>
      <c r="J2" s="1"/>
      <c r="K2" s="1"/>
    </row>
    <row r="3">
      <c r="A3" s="6"/>
      <c r="B3" s="6"/>
      <c r="G3" s="6"/>
      <c r="H3" s="6"/>
      <c r="I3" s="6"/>
      <c r="J3" s="6"/>
      <c r="K3" s="6"/>
    </row>
    <row r="4">
      <c r="A4" s="1"/>
      <c r="B4" s="16" t="s">
        <v>1</v>
      </c>
      <c r="C4" s="16" t="s">
        <v>19</v>
      </c>
      <c r="D4" s="16" t="s">
        <v>20</v>
      </c>
      <c r="E4" s="16" t="s">
        <v>21</v>
      </c>
      <c r="F4" s="16" t="s">
        <v>10</v>
      </c>
      <c r="G4" s="1"/>
      <c r="H4" s="1"/>
      <c r="I4" s="1"/>
      <c r="J4" s="1"/>
      <c r="K4" s="1"/>
    </row>
    <row r="5">
      <c r="A5" s="6"/>
      <c r="B5" s="7" t="s">
        <v>22</v>
      </c>
      <c r="C5" s="17" t="str">
        <f>1.35*D5</f>
        <v> KES  832,079.25 </v>
      </c>
      <c r="D5" s="17" t="str">
        <f>'Cash Flow'!D4</f>
        <v> KES  616,355.00 </v>
      </c>
      <c r="E5" s="17" t="str">
        <f t="shared" ref="E5:E6" si="2">C5-D5</f>
        <v> KES  215,724.25 </v>
      </c>
      <c r="F5" s="18" t="s">
        <v>23</v>
      </c>
      <c r="G5" s="6"/>
      <c r="H5" s="6"/>
      <c r="I5" s="6"/>
      <c r="J5" s="6"/>
      <c r="K5" s="6"/>
    </row>
    <row r="6">
      <c r="A6" s="6"/>
      <c r="B6" s="19" t="s">
        <v>24</v>
      </c>
      <c r="C6" s="20" t="str">
        <f t="shared" ref="C6:D6" si="1">SUM(C5)</f>
        <v> KES  832,079.25 </v>
      </c>
      <c r="D6" s="20" t="str">
        <f t="shared" si="1"/>
        <v> KES  616,355.00 </v>
      </c>
      <c r="E6" s="20" t="str">
        <f t="shared" si="2"/>
        <v> KES  215,724.25 </v>
      </c>
      <c r="F6" s="6"/>
      <c r="G6" s="6"/>
      <c r="H6" s="6"/>
      <c r="I6" s="6"/>
      <c r="J6" s="6"/>
      <c r="K6" s="6"/>
    </row>
    <row r="7">
      <c r="A7" s="6"/>
      <c r="B7" s="6"/>
      <c r="C7" s="21"/>
      <c r="D7" s="21"/>
      <c r="E7" s="21"/>
      <c r="F7" s="6"/>
      <c r="G7" s="6"/>
      <c r="H7" s="6"/>
      <c r="I7" s="6"/>
      <c r="J7" s="6"/>
      <c r="K7" s="6"/>
    </row>
    <row r="8">
      <c r="A8" s="6"/>
      <c r="B8" s="6" t="s">
        <v>25</v>
      </c>
      <c r="C8" s="21"/>
      <c r="D8" s="21"/>
      <c r="E8" s="21"/>
      <c r="F8" s="6"/>
      <c r="G8" s="6"/>
      <c r="H8" s="6"/>
      <c r="I8" s="6"/>
      <c r="J8" s="6"/>
      <c r="K8" s="6"/>
    </row>
    <row r="9">
      <c r="A9" s="6"/>
      <c r="B9" s="7" t="s">
        <v>26</v>
      </c>
      <c r="C9" s="17">
        <v>8000.0</v>
      </c>
      <c r="D9" s="17">
        <v>8000.0</v>
      </c>
      <c r="E9" s="22" t="str">
        <f t="shared" ref="E9:E15" si="3">C9-D9</f>
        <v> KES  -   </v>
      </c>
      <c r="F9" s="7" t="s">
        <v>27</v>
      </c>
      <c r="G9" s="6"/>
      <c r="H9" s="6"/>
      <c r="I9" s="6"/>
      <c r="J9" s="6"/>
      <c r="K9" s="6"/>
    </row>
    <row r="10">
      <c r="A10" s="6"/>
      <c r="B10" s="7" t="s">
        <v>28</v>
      </c>
      <c r="C10" s="17">
        <v>30000.0</v>
      </c>
      <c r="D10" s="17" t="str">
        <f>Expenditure!G27</f>
        <v> KES  37,500.00 </v>
      </c>
      <c r="E10" s="22" t="str">
        <f t="shared" si="3"/>
        <v> KES  (7,500.00)</v>
      </c>
      <c r="F10" s="7" t="s">
        <v>27</v>
      </c>
      <c r="G10" s="6"/>
      <c r="H10" s="6"/>
      <c r="I10" s="6"/>
      <c r="J10" s="6"/>
      <c r="K10" s="6"/>
    </row>
    <row r="11">
      <c r="A11" s="6"/>
      <c r="B11" s="7" t="s">
        <v>29</v>
      </c>
      <c r="C11" s="17" t="str">
        <f>400700+69700</f>
        <v> KES  470,400.00 </v>
      </c>
      <c r="D11" s="17" t="str">
        <f>470400</f>
        <v> KES  470,400.00 </v>
      </c>
      <c r="E11" s="22" t="str">
        <f t="shared" si="3"/>
        <v> KES  -   </v>
      </c>
      <c r="F11" s="7" t="s">
        <v>27</v>
      </c>
      <c r="G11" s="6"/>
      <c r="H11" s="6"/>
      <c r="I11" s="6"/>
      <c r="J11" s="6"/>
      <c r="K11" s="6"/>
    </row>
    <row r="12">
      <c r="A12" s="6"/>
      <c r="B12" s="7" t="s">
        <v>30</v>
      </c>
      <c r="C12" s="17">
        <v>20000.0</v>
      </c>
      <c r="D12" s="17">
        <v>17000.0</v>
      </c>
      <c r="E12" s="22" t="str">
        <f t="shared" si="3"/>
        <v> KES  3,000.00 </v>
      </c>
      <c r="F12" s="7" t="s">
        <v>27</v>
      </c>
      <c r="G12" s="6"/>
      <c r="H12" s="6"/>
      <c r="I12" s="6"/>
      <c r="J12" s="6"/>
      <c r="K12" s="6"/>
    </row>
    <row r="13">
      <c r="A13" s="6"/>
      <c r="B13" s="7" t="s">
        <v>31</v>
      </c>
      <c r="C13" s="17">
        <v>32000.0</v>
      </c>
      <c r="D13" s="17" t="str">
        <f>32000</f>
        <v> KES  32,000.00 </v>
      </c>
      <c r="E13" s="22" t="str">
        <f t="shared" si="3"/>
        <v> KES  -   </v>
      </c>
      <c r="F13" s="7" t="s">
        <v>27</v>
      </c>
      <c r="G13" s="6"/>
      <c r="H13" s="6"/>
      <c r="I13" s="6"/>
      <c r="J13" s="6"/>
      <c r="K13" s="6"/>
    </row>
    <row r="14">
      <c r="A14" s="6"/>
      <c r="B14" s="7" t="s">
        <v>32</v>
      </c>
      <c r="C14" s="17">
        <v>20000.0</v>
      </c>
      <c r="D14" s="17">
        <v>11000.0</v>
      </c>
      <c r="E14" s="22" t="str">
        <f t="shared" si="3"/>
        <v> KES  9,000.00 </v>
      </c>
      <c r="F14" s="7" t="s">
        <v>27</v>
      </c>
      <c r="G14" s="6"/>
      <c r="H14" s="6"/>
      <c r="I14" s="6"/>
      <c r="J14" s="6"/>
      <c r="K14" s="6"/>
    </row>
    <row r="15">
      <c r="A15" s="6"/>
      <c r="B15" s="7" t="s">
        <v>33</v>
      </c>
      <c r="C15" s="17">
        <v>100000.0</v>
      </c>
      <c r="D15" s="17">
        <v>0.0</v>
      </c>
      <c r="E15" s="22" t="str">
        <f t="shared" si="3"/>
        <v> KES  100,000.00 </v>
      </c>
      <c r="F15" s="7" t="s">
        <v>34</v>
      </c>
      <c r="G15" s="6"/>
      <c r="H15" s="6"/>
      <c r="I15" s="6"/>
      <c r="J15" s="6"/>
      <c r="K15" s="6"/>
    </row>
    <row r="16">
      <c r="A16" s="23"/>
      <c r="B16" s="23" t="s">
        <v>35</v>
      </c>
      <c r="C16" s="24" t="str">
        <f t="shared" ref="C16:E16" si="4">SUM(C9:C15)</f>
        <v> KES  680,400.00 </v>
      </c>
      <c r="D16" s="24" t="str">
        <f t="shared" si="4"/>
        <v> KES  575,900.00 </v>
      </c>
      <c r="E16" s="24" t="str">
        <f t="shared" si="4"/>
        <v> KES  104,500.00 </v>
      </c>
      <c r="F16" s="25"/>
      <c r="G16" s="23"/>
      <c r="H16" s="23"/>
      <c r="I16" s="23"/>
      <c r="J16" s="23"/>
      <c r="K16" s="23"/>
    </row>
    <row r="17">
      <c r="A17" s="26"/>
      <c r="B17" s="27" t="s">
        <v>36</v>
      </c>
      <c r="C17" s="28" t="str">
        <f t="shared" ref="C17:E17" si="5">C6-C16</f>
        <v> KES  151,679.25 </v>
      </c>
      <c r="D17" s="28" t="str">
        <f t="shared" si="5"/>
        <v> KES  40,455.00 </v>
      </c>
      <c r="E17" s="28" t="str">
        <f t="shared" si="5"/>
        <v> KES  111,224.25 </v>
      </c>
      <c r="F17" s="26"/>
      <c r="G17" s="26"/>
      <c r="H17" s="26"/>
      <c r="I17" s="26"/>
      <c r="J17" s="26"/>
      <c r="K17" s="2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</sheetData>
  <mergeCells count="3">
    <mergeCell ref="B1:F1"/>
    <mergeCell ref="B2:F2"/>
    <mergeCell ref="B3:F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0.71"/>
    <col customWidth="1" min="3" max="3" width="15.71"/>
    <col customWidth="1" min="4" max="5" width="24.71"/>
    <col customWidth="1" min="6" max="6" width="49.71"/>
    <col customWidth="1" min="7" max="7" width="11.57"/>
    <col customWidth="1" min="8" max="11" width="8.71"/>
  </cols>
  <sheetData>
    <row r="1">
      <c r="A1" s="6"/>
      <c r="B1" s="6"/>
      <c r="C1" s="6"/>
      <c r="D1" s="6"/>
      <c r="E1" s="6"/>
      <c r="F1" s="6"/>
      <c r="G1" s="13"/>
      <c r="H1" s="6"/>
      <c r="I1" s="6"/>
      <c r="J1" s="6"/>
      <c r="K1" s="6"/>
    </row>
    <row r="2">
      <c r="A2" s="1"/>
      <c r="B2" s="16" t="s">
        <v>37</v>
      </c>
      <c r="C2" s="16" t="s">
        <v>38</v>
      </c>
      <c r="D2" s="16" t="s">
        <v>39</v>
      </c>
      <c r="E2" s="16" t="s">
        <v>40</v>
      </c>
      <c r="F2" s="16" t="s">
        <v>41</v>
      </c>
      <c r="G2" s="29" t="s">
        <v>42</v>
      </c>
      <c r="H2" s="1"/>
      <c r="I2" s="1"/>
      <c r="J2" s="1"/>
      <c r="K2" s="1"/>
    </row>
    <row r="3">
      <c r="A3" s="6"/>
      <c r="B3" s="30" t="s">
        <v>43</v>
      </c>
      <c r="C3" s="30" t="s">
        <v>44</v>
      </c>
      <c r="D3" s="7" t="s">
        <v>45</v>
      </c>
      <c r="E3" s="7" t="s">
        <v>46</v>
      </c>
      <c r="F3" s="7" t="s">
        <v>47</v>
      </c>
      <c r="G3" s="9">
        <v>5500.0</v>
      </c>
      <c r="H3" s="6"/>
      <c r="I3" s="6"/>
      <c r="J3" s="6"/>
      <c r="K3" s="6"/>
    </row>
    <row r="4">
      <c r="A4" s="6"/>
      <c r="B4" s="30" t="s">
        <v>48</v>
      </c>
      <c r="C4" s="30" t="s">
        <v>49</v>
      </c>
      <c r="D4" s="7" t="s">
        <v>50</v>
      </c>
      <c r="E4" s="7" t="s">
        <v>28</v>
      </c>
      <c r="F4" s="7" t="s">
        <v>51</v>
      </c>
      <c r="G4" s="9">
        <v>2500.0</v>
      </c>
      <c r="H4" s="6"/>
      <c r="I4" s="6"/>
      <c r="J4" s="6"/>
      <c r="K4" s="6"/>
    </row>
    <row r="5">
      <c r="A5" s="6"/>
      <c r="B5" s="30" t="s">
        <v>52</v>
      </c>
      <c r="C5" s="30" t="s">
        <v>53</v>
      </c>
      <c r="D5" s="7" t="s">
        <v>54</v>
      </c>
      <c r="E5" s="7" t="s">
        <v>29</v>
      </c>
      <c r="F5" s="7" t="s">
        <v>55</v>
      </c>
      <c r="G5" s="9">
        <v>284500.0</v>
      </c>
      <c r="H5" s="6"/>
      <c r="I5" s="6"/>
      <c r="J5" s="6"/>
      <c r="K5" s="6"/>
    </row>
    <row r="6">
      <c r="A6" s="6"/>
      <c r="B6" s="30" t="s">
        <v>52</v>
      </c>
      <c r="C6" s="30" t="s">
        <v>56</v>
      </c>
      <c r="D6" s="7" t="s">
        <v>57</v>
      </c>
      <c r="E6" s="7" t="s">
        <v>28</v>
      </c>
      <c r="F6" s="7" t="s">
        <v>58</v>
      </c>
      <c r="G6" s="9">
        <v>15000.0</v>
      </c>
      <c r="H6" s="6"/>
      <c r="I6" s="6"/>
      <c r="J6" s="6"/>
      <c r="K6" s="6"/>
    </row>
    <row r="7">
      <c r="A7" s="6"/>
      <c r="B7" s="30" t="s">
        <v>59</v>
      </c>
      <c r="C7" s="30" t="s">
        <v>60</v>
      </c>
      <c r="D7" s="7" t="s">
        <v>50</v>
      </c>
      <c r="E7" s="7"/>
      <c r="F7" s="7" t="s">
        <v>61</v>
      </c>
      <c r="G7" s="9">
        <v>0.0</v>
      </c>
      <c r="H7" s="6"/>
      <c r="I7" s="6"/>
      <c r="J7" s="6"/>
      <c r="K7" s="6"/>
    </row>
    <row r="8">
      <c r="A8" s="6"/>
      <c r="B8" s="30" t="s">
        <v>62</v>
      </c>
      <c r="C8" s="30" t="s">
        <v>63</v>
      </c>
      <c r="D8" s="7" t="s">
        <v>54</v>
      </c>
      <c r="E8" s="7" t="s">
        <v>29</v>
      </c>
      <c r="F8" s="7" t="s">
        <v>64</v>
      </c>
      <c r="G8" s="9">
        <v>3000.0</v>
      </c>
      <c r="H8" s="6"/>
      <c r="I8" s="6"/>
      <c r="J8" s="6"/>
      <c r="K8" s="6"/>
    </row>
    <row r="9">
      <c r="A9" s="6"/>
      <c r="B9" s="30" t="s">
        <v>62</v>
      </c>
      <c r="C9" s="30" t="s">
        <v>65</v>
      </c>
      <c r="D9" s="7" t="s">
        <v>50</v>
      </c>
      <c r="E9" s="7" t="s">
        <v>30</v>
      </c>
      <c r="F9" s="7" t="s">
        <v>66</v>
      </c>
      <c r="G9" s="9" t="str">
        <f>6670+500+2000</f>
        <v>  9,170.00 </v>
      </c>
      <c r="H9" s="6"/>
      <c r="I9" s="6"/>
      <c r="J9" s="6"/>
      <c r="K9" s="6"/>
    </row>
    <row r="10">
      <c r="A10" s="6"/>
      <c r="B10" s="30" t="s">
        <v>67</v>
      </c>
      <c r="C10" s="30" t="s">
        <v>68</v>
      </c>
      <c r="D10" s="7" t="s">
        <v>54</v>
      </c>
      <c r="E10" s="7" t="s">
        <v>29</v>
      </c>
      <c r="F10" s="7" t="s">
        <v>55</v>
      </c>
      <c r="G10" s="9">
        <v>68500.0</v>
      </c>
      <c r="H10" s="6"/>
      <c r="I10" s="6"/>
      <c r="J10" s="6"/>
      <c r="K10" s="6"/>
    </row>
    <row r="11">
      <c r="A11" s="6"/>
      <c r="B11" s="30" t="s">
        <v>69</v>
      </c>
      <c r="C11" s="30" t="s">
        <v>70</v>
      </c>
      <c r="D11" s="7" t="s">
        <v>71</v>
      </c>
      <c r="E11" s="7" t="s">
        <v>72</v>
      </c>
      <c r="F11" s="7" t="s">
        <v>73</v>
      </c>
      <c r="G11" s="9">
        <v>2000.0</v>
      </c>
      <c r="H11" s="6"/>
      <c r="I11" s="6"/>
      <c r="J11" s="6"/>
      <c r="K11" s="6"/>
    </row>
    <row r="12">
      <c r="A12" s="6"/>
      <c r="B12" s="30" t="s">
        <v>74</v>
      </c>
      <c r="C12" s="30" t="s">
        <v>75</v>
      </c>
      <c r="D12" s="7" t="s">
        <v>57</v>
      </c>
      <c r="E12" s="7" t="s">
        <v>28</v>
      </c>
      <c r="F12" s="7" t="s">
        <v>76</v>
      </c>
      <c r="G12" s="9">
        <v>10000.0</v>
      </c>
      <c r="H12" s="6"/>
      <c r="I12" s="6"/>
      <c r="J12" s="6"/>
      <c r="K12" s="6"/>
    </row>
    <row r="13">
      <c r="A13" s="6"/>
      <c r="B13" s="30" t="s">
        <v>77</v>
      </c>
      <c r="C13" s="7"/>
      <c r="D13" s="7" t="s">
        <v>26</v>
      </c>
      <c r="E13" s="7" t="s">
        <v>26</v>
      </c>
      <c r="F13" s="7" t="s">
        <v>78</v>
      </c>
      <c r="G13" s="9" t="str">
        <f>'Bank Chages Details'!C13</f>
        <v>  7,590.00 </v>
      </c>
      <c r="H13" s="6"/>
      <c r="I13" s="6"/>
      <c r="J13" s="6"/>
      <c r="K13" s="6"/>
    </row>
    <row r="14">
      <c r="A14" s="6"/>
      <c r="B14" s="30" t="s">
        <v>74</v>
      </c>
      <c r="C14" s="30" t="s">
        <v>79</v>
      </c>
      <c r="D14" s="7" t="s">
        <v>54</v>
      </c>
      <c r="E14" s="7" t="s">
        <v>29</v>
      </c>
      <c r="F14" s="7" t="s">
        <v>80</v>
      </c>
      <c r="G14" s="9">
        <v>2500.0</v>
      </c>
      <c r="H14" s="6"/>
      <c r="I14" s="6"/>
      <c r="J14" s="6"/>
      <c r="K14" s="6"/>
    </row>
    <row r="15">
      <c r="A15" s="6"/>
      <c r="B15" s="7"/>
      <c r="C15" s="7"/>
      <c r="D15" s="7"/>
      <c r="E15" s="7"/>
      <c r="F15" s="7"/>
      <c r="G15" s="9" t="str">
        <f>SUM(G3:G14)</f>
        <v>  410,260.00 </v>
      </c>
      <c r="H15" s="6"/>
      <c r="I15" s="6"/>
      <c r="J15" s="6"/>
      <c r="K15" s="6"/>
    </row>
    <row r="16">
      <c r="A16" s="6"/>
      <c r="B16" s="7"/>
      <c r="C16" s="7"/>
      <c r="D16" s="7"/>
      <c r="E16" s="7"/>
      <c r="F16" s="7"/>
      <c r="G16" s="9"/>
      <c r="H16" s="6"/>
      <c r="I16" s="6"/>
      <c r="J16" s="6"/>
      <c r="K16" s="6"/>
    </row>
    <row r="17">
      <c r="A17" s="6"/>
      <c r="B17" s="7"/>
      <c r="C17" s="7"/>
      <c r="D17" s="7"/>
      <c r="E17" s="7"/>
      <c r="F17" s="7"/>
      <c r="G17" s="9"/>
      <c r="H17" s="6"/>
      <c r="I17" s="6"/>
      <c r="J17" s="6"/>
      <c r="K17" s="6"/>
    </row>
    <row r="18">
      <c r="A18" s="6"/>
      <c r="B18" s="30" t="s">
        <v>81</v>
      </c>
      <c r="C18" s="30" t="s">
        <v>82</v>
      </c>
      <c r="D18" s="7" t="s">
        <v>50</v>
      </c>
      <c r="E18" s="7" t="s">
        <v>32</v>
      </c>
      <c r="F18" s="7" t="s">
        <v>83</v>
      </c>
      <c r="G18" s="9" t="str">
        <f>3000+500</f>
        <v>  3,500.00 </v>
      </c>
      <c r="H18" s="6"/>
      <c r="I18" s="6"/>
      <c r="J18" s="6"/>
      <c r="K18" s="6"/>
    </row>
    <row r="19">
      <c r="A19" s="6"/>
      <c r="B19" s="30" t="s">
        <v>84</v>
      </c>
      <c r="C19" s="30" t="s">
        <v>85</v>
      </c>
      <c r="D19" s="7" t="s">
        <v>50</v>
      </c>
      <c r="E19" s="7" t="s">
        <v>32</v>
      </c>
      <c r="F19" s="7" t="s">
        <v>86</v>
      </c>
      <c r="G19" s="9" t="str">
        <f>1500+3000</f>
        <v>  4,500.00 </v>
      </c>
      <c r="H19" s="6"/>
      <c r="I19" s="6"/>
      <c r="J19" s="6"/>
      <c r="K19" s="6"/>
    </row>
    <row r="20">
      <c r="A20" s="6"/>
      <c r="B20" s="30" t="s">
        <v>87</v>
      </c>
      <c r="C20" s="30" t="s">
        <v>88</v>
      </c>
      <c r="D20" s="7" t="s">
        <v>50</v>
      </c>
      <c r="E20" s="7" t="s">
        <v>32</v>
      </c>
      <c r="F20" s="7" t="s">
        <v>89</v>
      </c>
      <c r="G20" s="9">
        <v>3000.0</v>
      </c>
      <c r="H20" s="6"/>
      <c r="I20" s="6"/>
      <c r="J20" s="6"/>
      <c r="K20" s="6"/>
    </row>
    <row r="21" ht="15.75" customHeight="1">
      <c r="A21" s="6"/>
      <c r="B21" s="30" t="s">
        <v>87</v>
      </c>
      <c r="C21" s="30" t="s">
        <v>90</v>
      </c>
      <c r="D21" s="7" t="s">
        <v>45</v>
      </c>
      <c r="E21" s="7" t="s">
        <v>31</v>
      </c>
      <c r="F21" s="7" t="s">
        <v>91</v>
      </c>
      <c r="G21" s="9">
        <v>2000.0</v>
      </c>
      <c r="H21" s="6"/>
      <c r="I21" s="6"/>
      <c r="J21" s="6"/>
      <c r="K21" s="6"/>
    </row>
    <row r="22" ht="15.75" customHeight="1">
      <c r="A22" s="6"/>
      <c r="B22" s="30" t="s">
        <v>92</v>
      </c>
      <c r="C22" s="30" t="s">
        <v>93</v>
      </c>
      <c r="D22" s="7" t="s">
        <v>94</v>
      </c>
      <c r="E22" s="7" t="s">
        <v>31</v>
      </c>
      <c r="F22" s="7" t="s">
        <v>95</v>
      </c>
      <c r="G22" s="9">
        <v>30000.0</v>
      </c>
      <c r="H22" s="6"/>
      <c r="I22" s="6"/>
      <c r="J22" s="6"/>
      <c r="K22" s="6"/>
    </row>
    <row r="23" ht="15.75" customHeight="1">
      <c r="A23" s="6"/>
      <c r="B23" s="30" t="s">
        <v>96</v>
      </c>
      <c r="C23" s="30" t="s">
        <v>97</v>
      </c>
      <c r="D23" s="7" t="s">
        <v>50</v>
      </c>
      <c r="E23" s="7" t="s">
        <v>30</v>
      </c>
      <c r="F23" s="7" t="s">
        <v>98</v>
      </c>
      <c r="G23" s="9">
        <v>12000.0</v>
      </c>
      <c r="H23" s="6"/>
      <c r="I23" s="6"/>
      <c r="J23" s="6"/>
      <c r="K23" s="6"/>
    </row>
    <row r="24" ht="15.75" customHeight="1">
      <c r="A24" s="6"/>
      <c r="B24" s="30" t="s">
        <v>99</v>
      </c>
      <c r="C24" s="30" t="s">
        <v>100</v>
      </c>
      <c r="D24" s="7" t="s">
        <v>101</v>
      </c>
      <c r="E24" s="7" t="s">
        <v>30</v>
      </c>
      <c r="F24" s="7" t="s">
        <v>102</v>
      </c>
      <c r="G24" s="9">
        <v>5000.0</v>
      </c>
      <c r="H24" s="6"/>
      <c r="I24" s="6"/>
      <c r="J24" s="6"/>
      <c r="K24" s="6"/>
    </row>
    <row r="25" ht="15.75" customHeight="1">
      <c r="A25" s="6"/>
      <c r="B25" s="30" t="s">
        <v>103</v>
      </c>
      <c r="C25" s="30" t="s">
        <v>104</v>
      </c>
      <c r="D25" s="7" t="s">
        <v>54</v>
      </c>
      <c r="E25" s="7" t="s">
        <v>29</v>
      </c>
      <c r="F25" s="7"/>
      <c r="G25" s="9">
        <v>5500.0</v>
      </c>
      <c r="H25" s="6"/>
      <c r="I25" s="6"/>
      <c r="J25" s="6"/>
      <c r="K25" s="6"/>
    </row>
    <row r="26" ht="15.75" customHeight="1">
      <c r="A26" s="6"/>
      <c r="B26" s="30" t="s">
        <v>105</v>
      </c>
      <c r="C26" s="30" t="s">
        <v>106</v>
      </c>
      <c r="D26" s="7" t="s">
        <v>54</v>
      </c>
      <c r="E26" s="7" t="s">
        <v>29</v>
      </c>
      <c r="F26" s="7" t="s">
        <v>107</v>
      </c>
      <c r="G26" s="9">
        <v>395200.0</v>
      </c>
      <c r="H26" s="6"/>
      <c r="I26" s="6"/>
      <c r="J26" s="6"/>
      <c r="K26" s="6"/>
    </row>
    <row r="27" ht="15.75" customHeight="1">
      <c r="A27" s="6"/>
      <c r="B27" s="7"/>
      <c r="C27" s="30" t="s">
        <v>108</v>
      </c>
      <c r="D27" s="7" t="s">
        <v>57</v>
      </c>
      <c r="E27" s="7" t="s">
        <v>28</v>
      </c>
      <c r="F27" s="7" t="s">
        <v>109</v>
      </c>
      <c r="G27" s="9">
        <v>37500.0</v>
      </c>
      <c r="H27" s="6"/>
      <c r="I27" s="6"/>
      <c r="J27" s="6"/>
      <c r="K27" s="6"/>
    </row>
    <row r="28" ht="15.75" customHeight="1">
      <c r="A28" s="6"/>
      <c r="B28" s="30" t="s">
        <v>110</v>
      </c>
      <c r="C28" s="7"/>
      <c r="D28" s="7" t="s">
        <v>26</v>
      </c>
      <c r="E28" s="7" t="s">
        <v>26</v>
      </c>
      <c r="F28" s="7" t="s">
        <v>111</v>
      </c>
      <c r="G28" s="9" t="str">
        <f>'Bank Chages Details'!C23</f>
        <v>  7,452.00 </v>
      </c>
      <c r="H28" s="6"/>
      <c r="I28" s="6"/>
      <c r="J28" s="6"/>
      <c r="K28" s="6"/>
    </row>
    <row r="29" ht="15.75" customHeight="1">
      <c r="A29" s="6"/>
      <c r="B29" s="7"/>
      <c r="C29" s="7"/>
      <c r="D29" s="7"/>
      <c r="E29" s="7"/>
      <c r="F29" s="7"/>
      <c r="G29" s="9" t="str">
        <f>SUM(G18:G28)</f>
        <v>  505,652.00 </v>
      </c>
      <c r="H29" s="6"/>
      <c r="I29" s="6"/>
      <c r="J29" s="6"/>
      <c r="K29" s="6"/>
    </row>
    <row r="30" ht="15.75" customHeight="1">
      <c r="A30" s="6"/>
      <c r="B30" s="7"/>
      <c r="C30" s="7"/>
      <c r="D30" s="7"/>
      <c r="E30" s="7"/>
      <c r="F30" s="7"/>
      <c r="G30" s="9"/>
      <c r="H30" s="6"/>
      <c r="I30" s="6"/>
      <c r="J30" s="6"/>
      <c r="K30" s="6"/>
    </row>
    <row r="31" ht="15.75" customHeight="1">
      <c r="A31" s="6"/>
      <c r="B31" s="7"/>
      <c r="C31" s="7"/>
      <c r="D31" s="7"/>
      <c r="E31" s="7"/>
      <c r="F31" s="7"/>
      <c r="G31" s="9"/>
      <c r="H31" s="6"/>
      <c r="I31" s="6"/>
      <c r="J31" s="6"/>
      <c r="K31" s="6"/>
    </row>
    <row r="32" ht="15.75" customHeight="1">
      <c r="A32" s="6"/>
      <c r="B32" s="30" t="s">
        <v>112</v>
      </c>
      <c r="C32" s="30" t="s">
        <v>113</v>
      </c>
      <c r="D32" s="7" t="s">
        <v>54</v>
      </c>
      <c r="E32" s="7" t="s">
        <v>29</v>
      </c>
      <c r="F32" s="7" t="s">
        <v>114</v>
      </c>
      <c r="G32" s="9">
        <v>69700.0</v>
      </c>
      <c r="H32" s="6"/>
      <c r="I32" s="6"/>
      <c r="J32" s="6"/>
      <c r="K32" s="6"/>
    </row>
    <row r="33" ht="15.75" customHeight="1">
      <c r="A33" s="6"/>
      <c r="B33" s="30" t="s">
        <v>112</v>
      </c>
      <c r="C33" s="30" t="s">
        <v>115</v>
      </c>
      <c r="D33" s="7" t="s">
        <v>116</v>
      </c>
      <c r="E33" s="7" t="s">
        <v>32</v>
      </c>
      <c r="F33" s="7" t="s">
        <v>117</v>
      </c>
      <c r="G33" s="9">
        <v>1500.0</v>
      </c>
      <c r="H33" s="6"/>
      <c r="I33" s="6"/>
      <c r="J33" s="6"/>
      <c r="K33" s="6"/>
    </row>
    <row r="34" ht="15.75" customHeight="1">
      <c r="A34" s="6"/>
      <c r="B34" s="30" t="s">
        <v>118</v>
      </c>
      <c r="C34" s="30" t="s">
        <v>119</v>
      </c>
      <c r="D34" s="7" t="s">
        <v>120</v>
      </c>
      <c r="E34" s="7" t="s">
        <v>32</v>
      </c>
      <c r="F34" s="7" t="s">
        <v>121</v>
      </c>
      <c r="G34" s="9">
        <v>2000.0</v>
      </c>
      <c r="H34" s="6"/>
      <c r="I34" s="6"/>
      <c r="J34" s="6"/>
      <c r="K34" s="6"/>
    </row>
    <row r="35" ht="15.75" customHeight="1">
      <c r="A35" s="6"/>
      <c r="B35" s="30" t="s">
        <v>122</v>
      </c>
      <c r="C35" s="30" t="s">
        <v>123</v>
      </c>
      <c r="D35" s="7" t="s">
        <v>50</v>
      </c>
      <c r="E35" s="7" t="s">
        <v>32</v>
      </c>
      <c r="F35" s="7" t="s">
        <v>124</v>
      </c>
      <c r="G35" s="9">
        <v>2500.0</v>
      </c>
      <c r="H35" s="6"/>
      <c r="I35" s="6"/>
      <c r="J35" s="6"/>
      <c r="K35" s="6"/>
    </row>
    <row r="36" ht="15.75" customHeight="1">
      <c r="A36" s="6"/>
      <c r="B36" s="30" t="s">
        <v>122</v>
      </c>
      <c r="C36" s="30" t="s">
        <v>125</v>
      </c>
      <c r="D36" s="7" t="s">
        <v>45</v>
      </c>
      <c r="E36" s="7" t="s">
        <v>31</v>
      </c>
      <c r="F36" s="7" t="s">
        <v>126</v>
      </c>
      <c r="G36" s="9">
        <v>5500.0</v>
      </c>
      <c r="H36" s="6"/>
      <c r="I36" s="6"/>
      <c r="J36" s="6"/>
      <c r="K36" s="6"/>
    </row>
    <row r="37" ht="15.75" customHeight="1">
      <c r="A37" s="6"/>
      <c r="B37" s="6"/>
      <c r="C37" s="6"/>
      <c r="D37" s="6" t="s">
        <v>26</v>
      </c>
      <c r="E37" s="7" t="s">
        <v>26</v>
      </c>
      <c r="F37" s="6"/>
      <c r="G37" s="13" t="str">
        <f>'Bank Chages Details'!C28</f>
        <v>  1,080.00 </v>
      </c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3" t="str">
        <f>SUM(G32:G37)</f>
        <v>  82,280.00 </v>
      </c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3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3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3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3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3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3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3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3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3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3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3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3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3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3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3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3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3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3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3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3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3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3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3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3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3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3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3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3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3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3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3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3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3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3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3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3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3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3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3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3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3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3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3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3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3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3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3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3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3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3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3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3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3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3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3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3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3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3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3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3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3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3"/>
      <c r="H100" s="6"/>
      <c r="I100" s="6"/>
      <c r="J100" s="6"/>
      <c r="K100" s="6"/>
    </row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7.86"/>
    <col customWidth="1" min="3" max="6" width="9.14"/>
    <col customWidth="1" min="7" max="11" width="8.71"/>
  </cols>
  <sheetData>
    <row r="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>
      <c r="A2" s="6"/>
      <c r="B2" s="7" t="s">
        <v>127</v>
      </c>
      <c r="C2" s="7"/>
      <c r="D2" s="6"/>
      <c r="E2" s="6"/>
      <c r="F2" s="6"/>
      <c r="G2" s="6"/>
      <c r="H2" s="6"/>
      <c r="I2" s="6"/>
      <c r="J2" s="6"/>
      <c r="K2" s="6"/>
    </row>
    <row r="3">
      <c r="A3" s="6"/>
      <c r="B3" s="7" t="s">
        <v>128</v>
      </c>
      <c r="C3" s="7" t="str">
        <f>60+300+60+300+200+60+300</f>
        <v>1280</v>
      </c>
      <c r="D3" s="6"/>
      <c r="E3" s="6"/>
      <c r="F3" s="6"/>
      <c r="G3" s="6"/>
      <c r="H3" s="6"/>
      <c r="I3" s="6"/>
      <c r="J3" s="6"/>
      <c r="K3" s="6"/>
    </row>
    <row r="4">
      <c r="A4" s="6"/>
      <c r="B4" s="7" t="s">
        <v>129</v>
      </c>
      <c r="C4" s="7" t="str">
        <f>60+300+63+315+60+300+250+300+1500+60+300</f>
        <v>3508</v>
      </c>
      <c r="D4" s="6"/>
      <c r="E4" s="6"/>
      <c r="F4" s="6"/>
      <c r="G4" s="6"/>
      <c r="H4" s="6"/>
      <c r="I4" s="6"/>
      <c r="J4" s="6"/>
      <c r="K4" s="6"/>
    </row>
    <row r="5">
      <c r="A5" s="6"/>
      <c r="B5" s="7" t="s">
        <v>130</v>
      </c>
      <c r="C5" s="7">
        <v>0.0</v>
      </c>
      <c r="D5" s="6"/>
      <c r="E5" s="6"/>
      <c r="F5" s="6"/>
      <c r="G5" s="6"/>
      <c r="H5" s="6"/>
      <c r="I5" s="6"/>
      <c r="J5" s="6"/>
      <c r="K5" s="6"/>
    </row>
    <row r="6">
      <c r="A6" s="6"/>
      <c r="B6" s="7" t="s">
        <v>131</v>
      </c>
      <c r="C6" s="7">
        <v>0.0</v>
      </c>
      <c r="D6" s="6"/>
      <c r="E6" s="6"/>
      <c r="F6" s="6"/>
      <c r="G6" s="6"/>
      <c r="H6" s="6"/>
      <c r="I6" s="6"/>
      <c r="J6" s="6"/>
      <c r="K6" s="6"/>
    </row>
    <row r="7">
      <c r="A7" s="6"/>
      <c r="B7" s="7" t="s">
        <v>132</v>
      </c>
      <c r="C7" s="7" t="str">
        <f>60+300</f>
        <v>360</v>
      </c>
      <c r="D7" s="6"/>
      <c r="E7" s="6"/>
      <c r="F7" s="6"/>
      <c r="G7" s="6"/>
      <c r="H7" s="6"/>
      <c r="I7" s="6"/>
      <c r="J7" s="6"/>
      <c r="K7" s="6"/>
    </row>
    <row r="8">
      <c r="A8" s="6"/>
      <c r="B8" s="7" t="s">
        <v>133</v>
      </c>
      <c r="C8" s="7">
        <v>0.0</v>
      </c>
      <c r="D8" s="6"/>
      <c r="E8" s="6"/>
      <c r="F8" s="6"/>
      <c r="G8" s="6"/>
      <c r="H8" s="6"/>
      <c r="I8" s="6"/>
      <c r="J8" s="6"/>
      <c r="K8" s="6"/>
    </row>
    <row r="9">
      <c r="A9" s="6"/>
      <c r="B9" s="7" t="s">
        <v>134</v>
      </c>
      <c r="C9" s="7" t="str">
        <f>84+420+40+200</f>
        <v>744</v>
      </c>
      <c r="D9" s="6"/>
      <c r="E9" s="6"/>
      <c r="F9" s="6"/>
      <c r="G9" s="6"/>
      <c r="H9" s="6"/>
      <c r="I9" s="6"/>
      <c r="J9" s="6"/>
      <c r="K9" s="6"/>
    </row>
    <row r="10">
      <c r="A10" s="6"/>
      <c r="B10" s="7" t="s">
        <v>135</v>
      </c>
      <c r="C10" s="7" t="str">
        <f>60+300</f>
        <v>360</v>
      </c>
      <c r="D10" s="6"/>
      <c r="E10" s="6"/>
      <c r="F10" s="6"/>
      <c r="G10" s="6"/>
      <c r="H10" s="6"/>
      <c r="I10" s="6"/>
      <c r="J10" s="6"/>
      <c r="K10" s="6"/>
    </row>
    <row r="11">
      <c r="A11" s="6"/>
      <c r="B11" s="7" t="s">
        <v>136</v>
      </c>
      <c r="C11" s="7" t="str">
        <f>60+300+63+315+40+200</f>
        <v>978</v>
      </c>
      <c r="D11" s="6"/>
      <c r="E11" s="6"/>
      <c r="F11" s="6"/>
      <c r="G11" s="6"/>
      <c r="H11" s="6"/>
      <c r="I11" s="6"/>
      <c r="J11" s="6"/>
      <c r="K11" s="6"/>
    </row>
    <row r="12">
      <c r="A12" s="6"/>
      <c r="B12" s="7" t="s">
        <v>137</v>
      </c>
      <c r="C12" s="7">
        <v>360.0</v>
      </c>
      <c r="D12" s="6"/>
      <c r="E12" s="6"/>
      <c r="F12" s="6"/>
      <c r="G12" s="6"/>
      <c r="H12" s="6"/>
      <c r="I12" s="6"/>
      <c r="J12" s="6"/>
      <c r="K12" s="6"/>
    </row>
    <row r="13">
      <c r="A13" s="26"/>
      <c r="B13" s="26"/>
      <c r="C13" s="26" t="str">
        <f>SUM(C3:C12)</f>
        <v>7590</v>
      </c>
      <c r="D13" s="26"/>
      <c r="E13" s="26"/>
      <c r="F13" s="26"/>
      <c r="G13" s="26"/>
      <c r="H13" s="26"/>
      <c r="I13" s="26"/>
      <c r="J13" s="26"/>
      <c r="K13" s="26"/>
    </row>
    <row r="14">
      <c r="A14" s="6"/>
      <c r="B14" s="6" t="s">
        <v>138</v>
      </c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7" t="s">
        <v>137</v>
      </c>
      <c r="C15" s="7" t="str">
        <f>40+200+60+300</f>
        <v>600</v>
      </c>
      <c r="D15" s="6"/>
      <c r="E15" s="6"/>
      <c r="F15" s="6"/>
      <c r="G15" s="6"/>
      <c r="H15" s="6"/>
      <c r="I15" s="6"/>
      <c r="J15" s="6"/>
      <c r="K15" s="6"/>
    </row>
    <row r="16">
      <c r="A16" s="6"/>
      <c r="B16" s="7" t="s">
        <v>139</v>
      </c>
      <c r="C16" s="7" t="str">
        <f>60+300+40+200+60+300</f>
        <v>960</v>
      </c>
      <c r="D16" s="6"/>
      <c r="E16" s="6"/>
      <c r="F16" s="6"/>
      <c r="G16" s="6"/>
      <c r="H16" s="6"/>
      <c r="I16" s="6"/>
      <c r="J16" s="6"/>
      <c r="K16" s="6"/>
    </row>
    <row r="17">
      <c r="A17" s="6"/>
      <c r="B17" s="7" t="s">
        <v>140</v>
      </c>
      <c r="C17" s="7" t="str">
        <f>60+300+60+300+60+300+40+200+168</f>
        <v>1488</v>
      </c>
      <c r="D17" s="6"/>
      <c r="E17" s="6"/>
      <c r="F17" s="6"/>
      <c r="G17" s="6"/>
      <c r="H17" s="6"/>
      <c r="I17" s="6"/>
      <c r="J17" s="6"/>
      <c r="K17" s="6"/>
    </row>
    <row r="18">
      <c r="A18" s="6"/>
      <c r="B18" s="7" t="s">
        <v>141</v>
      </c>
      <c r="C18" s="7" t="str">
        <f>840+60+300+40+200+360</f>
        <v>1800</v>
      </c>
      <c r="D18" s="6"/>
      <c r="E18" s="6"/>
      <c r="F18" s="6"/>
      <c r="G18" s="6"/>
      <c r="H18" s="6"/>
      <c r="I18" s="6"/>
      <c r="J18" s="6"/>
      <c r="K18" s="6"/>
    </row>
    <row r="19">
      <c r="A19" s="6"/>
      <c r="B19" s="7" t="s">
        <v>142</v>
      </c>
      <c r="C19" s="7" t="str">
        <f>60+300+40+200</f>
        <v>600</v>
      </c>
      <c r="D19" s="6"/>
      <c r="E19" s="6"/>
      <c r="F19" s="6"/>
      <c r="G19" s="6"/>
      <c r="H19" s="6"/>
      <c r="I19" s="6"/>
      <c r="J19" s="6"/>
      <c r="K19" s="6"/>
    </row>
    <row r="20">
      <c r="A20" s="6"/>
      <c r="B20" s="7" t="s">
        <v>143</v>
      </c>
      <c r="C20" s="7" t="str">
        <f>60+300+84+420</f>
        <v>864</v>
      </c>
      <c r="D20" s="6"/>
      <c r="E20" s="6"/>
      <c r="F20" s="6"/>
      <c r="G20" s="6"/>
      <c r="H20" s="6"/>
      <c r="I20" s="6"/>
      <c r="J20" s="6"/>
      <c r="K20" s="6"/>
    </row>
    <row r="21" ht="15.75" customHeight="1">
      <c r="A21" s="6"/>
      <c r="B21" s="7" t="s">
        <v>144</v>
      </c>
      <c r="C21" s="7" t="str">
        <f>360+60</f>
        <v>420</v>
      </c>
      <c r="D21" s="6"/>
      <c r="E21" s="6"/>
      <c r="F21" s="6"/>
      <c r="G21" s="6"/>
      <c r="H21" s="6"/>
      <c r="I21" s="6"/>
      <c r="J21" s="6"/>
      <c r="K21" s="6"/>
    </row>
    <row r="22" ht="15.75" customHeight="1">
      <c r="A22" s="6"/>
      <c r="B22" s="7" t="s">
        <v>145</v>
      </c>
      <c r="C22" s="7" t="str">
        <f>300+60+300+60</f>
        <v>720</v>
      </c>
      <c r="D22" s="6"/>
      <c r="E22" s="6"/>
      <c r="F22" s="6"/>
      <c r="G22" s="6"/>
      <c r="H22" s="6"/>
      <c r="I22" s="6"/>
      <c r="J22" s="6"/>
      <c r="K22" s="6"/>
    </row>
    <row r="23" ht="15.75" customHeight="1">
      <c r="A23" s="6"/>
      <c r="B23" s="6"/>
      <c r="C23" s="6" t="str">
        <f>SUM(C15:C22)</f>
        <v>7452</v>
      </c>
      <c r="D23" s="6"/>
      <c r="E23" s="6"/>
      <c r="F23" s="6"/>
      <c r="G23" s="6"/>
      <c r="H23" s="6"/>
      <c r="I23" s="6"/>
      <c r="J23" s="6"/>
      <c r="K23" s="6"/>
    </row>
    <row r="24" ht="15.75" customHeight="1">
      <c r="A24" s="6"/>
      <c r="B24" s="6" t="s">
        <v>146</v>
      </c>
      <c r="C24" s="6"/>
      <c r="D24" s="6"/>
      <c r="E24" s="6"/>
      <c r="F24" s="6"/>
      <c r="G24" s="6"/>
      <c r="H24" s="6"/>
      <c r="I24" s="6"/>
      <c r="J24" s="6"/>
      <c r="K24" s="6"/>
    </row>
    <row r="25" ht="15.75" customHeight="1">
      <c r="A25" s="6"/>
      <c r="B25" s="7" t="s">
        <v>147</v>
      </c>
      <c r="C25" s="7" t="str">
        <f>60+300+60+300+60+300</f>
        <v>1080</v>
      </c>
      <c r="D25" s="6"/>
      <c r="E25" s="6"/>
      <c r="F25" s="6"/>
      <c r="G25" s="6"/>
      <c r="H25" s="6"/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ht="15.75" customHeight="1">
      <c r="A28" s="26"/>
      <c r="B28" s="26"/>
      <c r="C28" s="26" t="str">
        <f>SUM(C25:C27)</f>
        <v>1080</v>
      </c>
      <c r="D28" s="26"/>
      <c r="E28" s="26"/>
      <c r="F28" s="26"/>
      <c r="G28" s="26"/>
      <c r="H28" s="26"/>
      <c r="I28" s="26"/>
      <c r="J28" s="26"/>
      <c r="K28" s="26"/>
    </row>
    <row r="29" ht="15.75" customHeight="1">
      <c r="A29" s="6"/>
      <c r="B29" s="6"/>
      <c r="C29" s="6" t="str">
        <f>C13+C23+C28</f>
        <v>16122</v>
      </c>
      <c r="D29" s="6"/>
      <c r="E29" s="6"/>
      <c r="F29" s="6"/>
      <c r="G29" s="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4</vt:i4>
      </vt:variant>
    </vt:vector>
  </HeadingPairs>
  <TitlesOfParts>
    <vt:vector baseType="lpstr" size="4">
      <vt:lpstr>Cash Flow</vt:lpstr>
      <vt:lpstr>Budget</vt:lpstr>
      <vt:lpstr>Expenditure</vt:lpstr>
      <vt:lpstr>Bank Chages Details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2023-05-02T09:07:24Z</dcterms:created>
  <dc:creator>user</dc:creator>
  <cp:lastModifiedBy>user</cp:lastModifiedBy>
  <dcterms:modified xsi:type="dcterms:W3CDTF">2023-05-11T12:05:08Z</dcterms:modified>
</cp:coreProperties>
</file>