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chris\OneDrive\Desktop\"/>
    </mc:Choice>
  </mc:AlternateContent>
  <xr:revisionPtr revIDLastSave="0" documentId="8_{5F18C7C8-D98D-40EA-A21F-EACE4C328E5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Budget Vs Actual " sheetId="2" r:id="rId1"/>
    <sheet name="Cash Flow" sheetId="1" r:id="rId2"/>
    <sheet name="Expenditure" sheetId="3" r:id="rId3"/>
    <sheet name="Sheet1" sheetId="5" state="hidden" r:id="rId4"/>
    <sheet name="Sheet2" sheetId="6" state="hidden" r:id="rId5"/>
    <sheet name="Bank Chages Details" sheetId="4" state="hidden" r:id="rId6"/>
  </sheets>
  <calcPr calcId="191029"/>
  <extLst>
    <ext xmlns:x15="http://schemas.microsoft.com/office/spreadsheetml/2010/11/main" uri="{FCE2AD5D-F65C-4FA6-A056-5C36A1767C68}">
      <x15:dataModel>
        <x15:modelTables>
          <x15:modelTable id="Page001_ed97cee6-7155-43e2-b8ff-c52875699ca2" name="Page001" connection="Query - Page001"/>
          <x15:modelTable id="Page002_685d044d-393c-4b1c-9125-3b2ef8743b77" name="Page002" connection="Query - Page002"/>
          <x15:modelTable id="Page003_5aa3c4ef-6901-4b59-b18c-21f952d22228" name="Page003" connection="Query - Page003"/>
          <x15:modelTable id="Page004_31e9f776-ae8a-4b4f-9d7a-bc9e3eaec5af" name="Page004" connection="Query - Page004"/>
          <x15:modelTable id="Page005_acbcd111-4702-484b-820f-75e45d8febf5" name="Page005" connection="Query - Page005"/>
          <x15:modelTable id="Page006_0168a709-2542-433f-8db5-1a02cf3b829e" name="Page006" connection="Query - Page006"/>
          <x15:modelTable id="Page001  2_7a1faf93-7f5c-4f39-b11f-00d8ca8b47ba" name="Page001  2" connection="Query - Page001 (2)"/>
          <x15:modelTable id="Page002  2_9c7a86a1-a0cd-4844-a2e8-ea45af615421" name="Page002  2" connection="Query - Page002 (2)"/>
          <x15:modelTable id="Page003  2_440da88a-cb8a-400f-98aa-d76372c2ccf1" name="Page003  2" connection="Query - Page003 (2)"/>
          <x15:modelTable id="Page004  2_0ee4af81-6104-40b8-986b-2023edef9a3b" name="Page004  2" connection="Query - Page004 (2)"/>
          <x15:modelTable id="Page005  2_1869ef41-072f-4cc3-b014-572c28b2b111" name="Page005  2" connection="Query - Page005 (2)"/>
          <x15:modelTable id="Page006  2_41fd175c-9b35-4ccd-a1d6-6c7c0563b1a0" name="Page006  2" connection="Query - Page006 (2)"/>
          <x15:modelTable id="Page007_31c1b21e-85c3-4cf3-afe0-236c09d346bf" name="Page007" connection="Query - Page007"/>
          <x15:modelTable id="Page008_99ce086e-be38-474d-b83f-8ed10921fd6d" name="Page008" connection="Query - Page008"/>
          <x15:modelTable id="Page009_e3f08975-4834-4550-975b-699a9b76cdbc" name="Page009" connection="Query - Page009"/>
          <x15:modelTable id="Page010_c9f87f4b-b6a1-40bf-b19b-b127cdc2b5cf" name="Page010" connection="Query - Page010"/>
          <x15:modelTable id="Page011_8d72e817-b587-40b5-868d-ad33ea176c76" name="Page011" connection="Query - Page011"/>
          <x15:modelTable id="Page012_88528565-0bb3-44a0-ace5-5ea5b9e972bb" name="Page012" connection="Query - Page01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" l="1"/>
  <c r="D5" i="2"/>
  <c r="D6" i="2" s="1"/>
  <c r="G46" i="3"/>
  <c r="D11" i="2"/>
  <c r="D14" i="2"/>
  <c r="E14" i="2" s="1"/>
  <c r="D15" i="2"/>
  <c r="E15" i="2" s="1"/>
  <c r="D13" i="2"/>
  <c r="E13" i="2" s="1"/>
  <c r="D12" i="2"/>
  <c r="E14" i="5"/>
  <c r="B8" i="5"/>
  <c r="C25" i="4"/>
  <c r="C28" i="4" s="1"/>
  <c r="G37" i="3" s="1"/>
  <c r="D9" i="2" s="1"/>
  <c r="E9" i="2" s="1"/>
  <c r="C22" i="4"/>
  <c r="C21" i="4"/>
  <c r="C20" i="4"/>
  <c r="C19" i="4"/>
  <c r="C18" i="4"/>
  <c r="C17" i="4"/>
  <c r="C16" i="4"/>
  <c r="C15" i="4"/>
  <c r="C23" i="4" s="1"/>
  <c r="G28" i="3" s="1"/>
  <c r="C13" i="4"/>
  <c r="C29" i="4" s="1"/>
  <c r="C11" i="4"/>
  <c r="C10" i="4"/>
  <c r="C9" i="4"/>
  <c r="C7" i="4"/>
  <c r="C4" i="4"/>
  <c r="C3" i="4"/>
  <c r="G19" i="3"/>
  <c r="G18" i="3"/>
  <c r="G9" i="3"/>
  <c r="E16" i="2"/>
  <c r="C11" i="2"/>
  <c r="C17" i="2" s="1"/>
  <c r="E10" i="2"/>
  <c r="D3" i="1"/>
  <c r="E5" i="1" l="1"/>
  <c r="E6" i="1" s="1"/>
  <c r="G29" i="3"/>
  <c r="D5" i="1" s="1"/>
  <c r="D17" i="2"/>
  <c r="D18" i="2" s="1"/>
  <c r="E11" i="2"/>
  <c r="E17" i="2" s="1"/>
  <c r="C5" i="2"/>
  <c r="D6" i="1"/>
  <c r="G13" i="3"/>
  <c r="G15" i="3" s="1"/>
  <c r="C5" i="1" s="1"/>
  <c r="C6" i="1" s="1"/>
  <c r="C6" i="2" l="1"/>
  <c r="E5" i="2"/>
  <c r="E6" i="2" l="1"/>
  <c r="E18" i="2" s="1"/>
  <c r="C1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66F2165-CED0-48DD-8878-D4D43F111BE9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17b5481f-22aa-419d-b6e0-5fbb8d965526"/>
      </ext>
    </extLst>
  </connection>
  <connection id="2" xr16:uid="{4671BBE3-9F1D-4BF2-A3F4-2D3008EF357F}" name="Query - Page001 (2)" description="Connection to the 'Page001 (2)' query in the workbook." type="100" refreshedVersion="8" minRefreshableVersion="5">
    <extLst>
      <ext xmlns:x15="http://schemas.microsoft.com/office/spreadsheetml/2010/11/main" uri="{DE250136-89BD-433C-8126-D09CA5730AF9}">
        <x15:connection id="9f020669-44f5-4747-9fb0-f4d53e233e2f"/>
      </ext>
    </extLst>
  </connection>
  <connection id="3" xr16:uid="{0AEE4270-E9E0-454E-922F-AA99C8CAEC71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d9e74206-363e-4408-b365-eb6e8d0745b3"/>
      </ext>
    </extLst>
  </connection>
  <connection id="4" xr16:uid="{FBD6A25B-6BE7-4931-8B35-332FCFD8DC72}" name="Query - Page002 (2)" description="Connection to the 'Page002 (2)' query in the workbook." type="100" refreshedVersion="8" minRefreshableVersion="5">
    <extLst>
      <ext xmlns:x15="http://schemas.microsoft.com/office/spreadsheetml/2010/11/main" uri="{DE250136-89BD-433C-8126-D09CA5730AF9}">
        <x15:connection id="eb81e191-9281-4d0e-b035-7949f0de06c2"/>
      </ext>
    </extLst>
  </connection>
  <connection id="5" xr16:uid="{4BB32549-570D-4A0E-BD9E-16F44C17EAD5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a54b62c2-0992-4e92-bedb-d04184e6ae22"/>
      </ext>
    </extLst>
  </connection>
  <connection id="6" xr16:uid="{D3A80A6F-9855-4F6A-9CD7-A28B2D421ABB}" name="Query - Page003 (2)" description="Connection to the 'Page003 (2)' query in the workbook." type="100" refreshedVersion="8" minRefreshableVersion="5">
    <extLst>
      <ext xmlns:x15="http://schemas.microsoft.com/office/spreadsheetml/2010/11/main" uri="{DE250136-89BD-433C-8126-D09CA5730AF9}">
        <x15:connection id="80bbb284-8b94-4af6-96fc-76665fc59bec"/>
      </ext>
    </extLst>
  </connection>
  <connection id="7" xr16:uid="{C9437D49-2155-47E0-86FC-0FDD5DCCBCB3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91713ecc-e30b-4721-be5f-7c6e96550e5f"/>
      </ext>
    </extLst>
  </connection>
  <connection id="8" xr16:uid="{F7DC8119-7007-41C3-A1E4-8A780FDE8C60}" name="Query - Page004 (2)" description="Connection to the 'Page004 (2)' query in the workbook." type="100" refreshedVersion="8" minRefreshableVersion="5">
    <extLst>
      <ext xmlns:x15="http://schemas.microsoft.com/office/spreadsheetml/2010/11/main" uri="{DE250136-89BD-433C-8126-D09CA5730AF9}">
        <x15:connection id="9a98514d-5b7e-4282-b442-8488404017e1"/>
      </ext>
    </extLst>
  </connection>
  <connection id="9" xr16:uid="{DEA9AF5D-A718-448E-9D61-68EBBB29CB26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fd72886e-3267-45dd-902b-60b3c0475df7"/>
      </ext>
    </extLst>
  </connection>
  <connection id="10" xr16:uid="{A6702D68-02EA-49D1-9B33-066E3E0FF27D}" name="Query - Page005 (2)" description="Connection to the 'Page005 (2)' query in the workbook." type="100" refreshedVersion="8" minRefreshableVersion="5">
    <extLst>
      <ext xmlns:x15="http://schemas.microsoft.com/office/spreadsheetml/2010/11/main" uri="{DE250136-89BD-433C-8126-D09CA5730AF9}">
        <x15:connection id="8cc7d30e-7e0d-49cb-ac87-dbc3105065ea"/>
      </ext>
    </extLst>
  </connection>
  <connection id="11" xr16:uid="{3EF7B0F1-7F6E-4AEE-9A7C-B89F79F34223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ba6ea12a-63cc-4cf1-8abb-ab0d8da04a07"/>
      </ext>
    </extLst>
  </connection>
  <connection id="12" xr16:uid="{4D758909-96FC-42BA-A1EE-79A3F63B2E02}" name="Query - Page006 (2)" description="Connection to the 'Page006 (2)' query in the workbook." type="100" refreshedVersion="8" minRefreshableVersion="5">
    <extLst>
      <ext xmlns:x15="http://schemas.microsoft.com/office/spreadsheetml/2010/11/main" uri="{DE250136-89BD-433C-8126-D09CA5730AF9}">
        <x15:connection id="c987b804-a602-4a4f-81a6-b64a1d5911b3"/>
      </ext>
    </extLst>
  </connection>
  <connection id="13" xr16:uid="{EA6C700E-D031-4E71-AA4D-5FFA76897577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38747d90-4e6d-4050-81d9-3c93f0163524"/>
      </ext>
    </extLst>
  </connection>
  <connection id="14" xr16:uid="{FE6726F6-0599-4360-B378-CF9FB6E8D56A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5877627e-68b2-41ca-a535-98267f092909"/>
      </ext>
    </extLst>
  </connection>
  <connection id="15" xr16:uid="{7B35B24E-0DF0-44F7-94BA-095A6155B6B8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df6d3f1-a2b5-4427-8747-7c78bf261f45"/>
      </ext>
    </extLst>
  </connection>
  <connection id="16" xr16:uid="{A6340DA2-297C-4E15-AA5B-6E2D7834A417}" name="Query - Page010" description="Connection to the 'Page010' query in the workbook." type="100" refreshedVersion="8" minRefreshableVersion="5">
    <extLst>
      <ext xmlns:x15="http://schemas.microsoft.com/office/spreadsheetml/2010/11/main" uri="{DE250136-89BD-433C-8126-D09CA5730AF9}">
        <x15:connection id="bc304c12-e51e-4dcd-a40a-883496ca9076"/>
      </ext>
    </extLst>
  </connection>
  <connection id="17" xr16:uid="{A28B8AE4-50D4-42E0-A8DA-7AFDF0C7BDF5}" name="Query - Page011" description="Connection to the 'Page011' query in the workbook." type="100" refreshedVersion="8" minRefreshableVersion="5">
    <extLst>
      <ext xmlns:x15="http://schemas.microsoft.com/office/spreadsheetml/2010/11/main" uri="{DE250136-89BD-433C-8126-D09CA5730AF9}">
        <x15:connection id="bb6b345d-e376-43e8-b3c4-f8bac87ad474"/>
      </ext>
    </extLst>
  </connection>
  <connection id="18" xr16:uid="{A63605BC-BD70-48B1-9C9C-F01896CBF56D}" name="Query - Page012" description="Connection to the 'Page012' query in the workbook." type="100" refreshedVersion="8" minRefreshableVersion="5">
    <extLst>
      <ext xmlns:x15="http://schemas.microsoft.com/office/spreadsheetml/2010/11/main" uri="{DE250136-89BD-433C-8126-D09CA5730AF9}">
        <x15:connection id="7b684f0b-4f39-45f6-acde-b2b4cc9a8ab5"/>
      </ext>
    </extLst>
  </connection>
  <connection id="19" xr16:uid="{E0438FA4-A42A-43D5-AEA3-11FB694153F8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<sst xmlns="http://schemas.openxmlformats.org/spreadsheetml/2006/main" count="233" uniqueCount="165">
  <si>
    <t>Cash Flow Budget</t>
  </si>
  <si>
    <t>Items</t>
  </si>
  <si>
    <t>Year 2021</t>
  </si>
  <si>
    <t>Year 2022</t>
  </si>
  <si>
    <t>Opening Balance 1st January 2021</t>
  </si>
  <si>
    <t>Add Receipts</t>
  </si>
  <si>
    <t>Less Expenditure</t>
  </si>
  <si>
    <t>Reconcile Closing Balance</t>
  </si>
  <si>
    <t>Remarks</t>
  </si>
  <si>
    <t>ICOC WELFARE</t>
  </si>
  <si>
    <t>Variance</t>
  </si>
  <si>
    <t>Income</t>
  </si>
  <si>
    <t>Projecting Income to Grow by 35%</t>
  </si>
  <si>
    <t>Total Income</t>
  </si>
  <si>
    <t>Expenses</t>
  </si>
  <si>
    <t>Bank Charges</t>
  </si>
  <si>
    <t>Normal Operation</t>
  </si>
  <si>
    <t>Communications</t>
  </si>
  <si>
    <t>Insurance</t>
  </si>
  <si>
    <t>Meeting Expenditure</t>
  </si>
  <si>
    <t>Proffessional Fees</t>
  </si>
  <si>
    <t>Travels</t>
  </si>
  <si>
    <t>Capital Expenditure</t>
  </si>
  <si>
    <t>Total Expenses</t>
  </si>
  <si>
    <t>Surplus</t>
  </si>
  <si>
    <t>Date</t>
  </si>
  <si>
    <t>Cheque Number</t>
  </si>
  <si>
    <t>Payee</t>
  </si>
  <si>
    <t>Account</t>
  </si>
  <si>
    <t>Details</t>
  </si>
  <si>
    <t>Amount</t>
  </si>
  <si>
    <t>08/07/2021</t>
  </si>
  <si>
    <t>0001</t>
  </si>
  <si>
    <t>Kenan Consulting</t>
  </si>
  <si>
    <t>Proffesional Fees</t>
  </si>
  <si>
    <t>Filing returns</t>
  </si>
  <si>
    <t>07/08/2021</t>
  </si>
  <si>
    <t>0002</t>
  </si>
  <si>
    <t>Mary Ondatto</t>
  </si>
  <si>
    <t>Reps Airtime/Rubber stamp</t>
  </si>
  <si>
    <t>13/08/2021</t>
  </si>
  <si>
    <t>0003</t>
  </si>
  <si>
    <t>Octagon Insurance Brokers</t>
  </si>
  <si>
    <t>Last respect Premium</t>
  </si>
  <si>
    <t>0004</t>
  </si>
  <si>
    <t>Lincoln Njogu</t>
  </si>
  <si>
    <t>Down payment Website Design</t>
  </si>
  <si>
    <t>17/09/2021</t>
  </si>
  <si>
    <t>0005</t>
  </si>
  <si>
    <t>Sample of Paybill account</t>
  </si>
  <si>
    <t>09/10/2021</t>
  </si>
  <si>
    <t>0006</t>
  </si>
  <si>
    <t>Gitau's Mum Premium</t>
  </si>
  <si>
    <t>0007</t>
  </si>
  <si>
    <t>Meal/Airtime and Welfare Committee</t>
  </si>
  <si>
    <t>22/10/2021</t>
  </si>
  <si>
    <t>0008</t>
  </si>
  <si>
    <t>24/10/2021</t>
  </si>
  <si>
    <t>0009</t>
  </si>
  <si>
    <t>Philip Mutula</t>
  </si>
  <si>
    <t>Office Expenses</t>
  </si>
  <si>
    <t>Phone for welfare</t>
  </si>
  <si>
    <t>18/11/2021</t>
  </si>
  <si>
    <t>0010</t>
  </si>
  <si>
    <t>Website design</t>
  </si>
  <si>
    <t>31/12/2021</t>
  </si>
  <si>
    <t>The year 2021</t>
  </si>
  <si>
    <t>0011</t>
  </si>
  <si>
    <t>last respect Premium-Mary Wavinya Mbaika</t>
  </si>
  <si>
    <t>18/01/2022</t>
  </si>
  <si>
    <t>0013</t>
  </si>
  <si>
    <t>David Shisia Travel Simon mother in law/Airtime Mutula</t>
  </si>
  <si>
    <t>24/04/2022</t>
  </si>
  <si>
    <t>0014</t>
  </si>
  <si>
    <t>Transport for burial and Welfare returns</t>
  </si>
  <si>
    <t>24/06/2022</t>
  </si>
  <si>
    <t>0016</t>
  </si>
  <si>
    <t>Transport for Kuru toNyanza</t>
  </si>
  <si>
    <t>0017</t>
  </si>
  <si>
    <t>Tax returns 2021</t>
  </si>
  <si>
    <t>10/12/2022</t>
  </si>
  <si>
    <t>0021</t>
  </si>
  <si>
    <t>Valary Angawa</t>
  </si>
  <si>
    <t>Lega Fee</t>
  </si>
  <si>
    <t>26/05/2022</t>
  </si>
  <si>
    <t>0015</t>
  </si>
  <si>
    <t>Transport for Welfare members</t>
  </si>
  <si>
    <t>18/08/2022</t>
  </si>
  <si>
    <t>0018</t>
  </si>
  <si>
    <t>Nicholas Omondi</t>
  </si>
  <si>
    <t>Meal/transport Welfare Committee</t>
  </si>
  <si>
    <t>11/01/2022</t>
  </si>
  <si>
    <t>0012</t>
  </si>
  <si>
    <t>01/11/2022</t>
  </si>
  <si>
    <t>0019</t>
  </si>
  <si>
    <t>2022 premium</t>
  </si>
  <si>
    <t>0020</t>
  </si>
  <si>
    <t>Website development</t>
  </si>
  <si>
    <t>31/12/2022</t>
  </si>
  <si>
    <t>The year 2022</t>
  </si>
  <si>
    <t>05/01/2023</t>
  </si>
  <si>
    <t>0022</t>
  </si>
  <si>
    <t>premuim</t>
  </si>
  <si>
    <t>0023</t>
  </si>
  <si>
    <t>Paul Kuru</t>
  </si>
  <si>
    <t>Attending Philip's dad burial</t>
  </si>
  <si>
    <t>21/02/2023</t>
  </si>
  <si>
    <t>0024</t>
  </si>
  <si>
    <t>Jeremiah Gamba</t>
  </si>
  <si>
    <t>Transport to Attend Edwin father burial</t>
  </si>
  <si>
    <t>28/02/2023</t>
  </si>
  <si>
    <t>0025</t>
  </si>
  <si>
    <t>Fare to Nairobi handing over accounts</t>
  </si>
  <si>
    <t>0026</t>
  </si>
  <si>
    <t>Filing returns 2022</t>
  </si>
  <si>
    <t>Bank Charges 2021</t>
  </si>
  <si>
    <t>Page 1</t>
  </si>
  <si>
    <t>Page 2</t>
  </si>
  <si>
    <t>Page 3</t>
  </si>
  <si>
    <t>Page 4</t>
  </si>
  <si>
    <t>Page 5</t>
  </si>
  <si>
    <t>Page 6</t>
  </si>
  <si>
    <t>Page 7</t>
  </si>
  <si>
    <t>Page 8</t>
  </si>
  <si>
    <t>Page 9</t>
  </si>
  <si>
    <t>Page 10</t>
  </si>
  <si>
    <t>Bank Charges 2022</t>
  </si>
  <si>
    <t>Page 11</t>
  </si>
  <si>
    <t>Page 12</t>
  </si>
  <si>
    <t>Page 13</t>
  </si>
  <si>
    <t>Page 14</t>
  </si>
  <si>
    <t>Page 15</t>
  </si>
  <si>
    <t>Page 16</t>
  </si>
  <si>
    <t>Page 17</t>
  </si>
  <si>
    <t>Bank Charges 2023</t>
  </si>
  <si>
    <t>Page 18</t>
  </si>
  <si>
    <t>AGM Organizing expenses</t>
  </si>
  <si>
    <t>Payout to the late Gitau Nganga</t>
  </si>
  <si>
    <t>Premium reimbursement to Philip Mutula</t>
  </si>
  <si>
    <t>Annual Website fee</t>
  </si>
  <si>
    <t>Premium payment to Octagon</t>
  </si>
  <si>
    <t>Insurance premium expenses</t>
  </si>
  <si>
    <t xml:space="preserve">Member payout </t>
  </si>
  <si>
    <t>AGM Expenses</t>
  </si>
  <si>
    <t>Insurance Payout</t>
  </si>
  <si>
    <t>Reimbursement</t>
  </si>
  <si>
    <t>Professional Fees</t>
  </si>
  <si>
    <t>Premium</t>
  </si>
  <si>
    <t>Finance Costs</t>
  </si>
  <si>
    <t>0027</t>
  </si>
  <si>
    <t>0028</t>
  </si>
  <si>
    <t>0029</t>
  </si>
  <si>
    <t>0030</t>
  </si>
  <si>
    <t>0031</t>
  </si>
  <si>
    <t>0032</t>
  </si>
  <si>
    <t>0033</t>
  </si>
  <si>
    <t xml:space="preserve">Philip Mutula </t>
  </si>
  <si>
    <t>Mary Gitau</t>
  </si>
  <si>
    <t xml:space="preserve">Total </t>
  </si>
  <si>
    <t>Jan to Dec 2023</t>
  </si>
  <si>
    <t xml:space="preserve">Jan to Date </t>
  </si>
  <si>
    <t>13080+3330</t>
  </si>
  <si>
    <t>Closing Balance</t>
  </si>
  <si>
    <t>Year 2023 to  April 30th 2024</t>
  </si>
  <si>
    <t>As at   April 30th 2024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</si>
</sst>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[$KES]\ * #,##0.00_);_([$KES]\ * \(#,##0.00\);_([$KES]\ * &quot;-&quot;??_);_(@_)"/>
  </numFmts>
  <fonts count="10" x14ac:knownFonts="1">
    <font>
      <sz val="11"/>
      <color rgb="FF000000"/>
      <name val="Calibri"/>
      <scheme val="minor"/>
    </font>
    <font>
      <b/>
      <sz val="11"/>
      <name val="Times New Roman"/>
    </font>
    <font>
      <sz val="11"/>
      <name val="Calibri"/>
    </font>
    <font>
      <sz val="11"/>
      <name val="Times New Roman"/>
    </font>
    <font>
      <b/>
      <u/>
      <sz val="11"/>
      <name val="Times New Roman"/>
    </font>
    <font>
      <sz val="11"/>
      <color rgb="FFFF0000"/>
      <name val="Times New Roman"/>
    </font>
    <font>
      <sz val="11"/>
      <color rgb="FF000000"/>
      <name val="Calibri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51">
    <xf numFmtId="0" fontId="0" fillId="0" borderId="0" xfId="0"/>
    <xf numFmtId="0" fontId="1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0" fontId="3" fillId="0" borderId="0" xfId="0" applyFont="1"/>
    <xf numFmtId="0" fontId="3" fillId="0" borderId="2" xfId="0" applyFont="1" applyBorder="1"/>
    <xf numFmtId="43" fontId="3" fillId="0" borderId="2" xfId="0" applyNumberFormat="1" applyFont="1" applyBorder="1"/>
    <xf numFmtId="9" fontId="3" fillId="0" borderId="0" xfId="0" applyNumberFormat="1" applyFont="1"/>
    <xf numFmtId="0" fontId="3" fillId="0" borderId="3" xfId="0" applyFont="1" applyBorder="1"/>
    <xf numFmtId="43" fontId="3" fillId="0" borderId="3" xfId="0" applyNumberFormat="1" applyFont="1" applyBorder="1"/>
    <xf numFmtId="43" fontId="3" fillId="0" borderId="0" xfId="0" applyNumberFormat="1" applyFont="1"/>
    <xf numFmtId="0" fontId="4" fillId="0" borderId="0" xfId="0" applyFont="1"/>
    <xf numFmtId="0" fontId="3" fillId="0" borderId="0" xfId="0" quotePrefix="1" applyFont="1"/>
    <xf numFmtId="0" fontId="1" fillId="0" borderId="2" xfId="0" applyFont="1" applyBorder="1" applyAlignment="1">
      <alignment horizontal="center"/>
    </xf>
    <xf numFmtId="165" fontId="3" fillId="0" borderId="2" xfId="0" applyNumberFormat="1" applyFont="1" applyBorder="1"/>
    <xf numFmtId="0" fontId="3" fillId="0" borderId="2" xfId="0" applyFont="1" applyBorder="1" applyAlignment="1">
      <alignment wrapText="1"/>
    </xf>
    <xf numFmtId="0" fontId="3" fillId="0" borderId="4" xfId="0" applyFont="1" applyBorder="1"/>
    <xf numFmtId="165" fontId="3" fillId="0" borderId="4" xfId="0" applyNumberFormat="1" applyFont="1" applyBorder="1"/>
    <xf numFmtId="165" fontId="3" fillId="0" borderId="0" xfId="0" applyNumberFormat="1" applyFont="1"/>
    <xf numFmtId="165" fontId="3" fillId="0" borderId="5" xfId="0" applyNumberFormat="1" applyFont="1" applyBorder="1"/>
    <xf numFmtId="0" fontId="5" fillId="0" borderId="0" xfId="0" applyFont="1"/>
    <xf numFmtId="165" fontId="5" fillId="0" borderId="0" xfId="0" applyNumberFormat="1" applyFont="1"/>
    <xf numFmtId="0" fontId="5" fillId="0" borderId="2" xfId="0" applyFont="1" applyBorder="1"/>
    <xf numFmtId="165" fontId="3" fillId="0" borderId="3" xfId="0" applyNumberFormat="1" applyFont="1" applyBorder="1"/>
    <xf numFmtId="43" fontId="1" fillId="0" borderId="2" xfId="0" applyNumberFormat="1" applyFont="1" applyBorder="1" applyAlignment="1">
      <alignment horizontal="center"/>
    </xf>
    <xf numFmtId="0" fontId="3" fillId="0" borderId="2" xfId="0" quotePrefix="1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0" xfId="0" applyFont="1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43" fontId="0" fillId="0" borderId="0" xfId="1" applyFont="1" applyAlignment="1">
      <alignment horizontal="left" vertical="top"/>
    </xf>
    <xf numFmtId="43" fontId="0" fillId="0" borderId="0" xfId="1" applyFont="1"/>
    <xf numFmtId="43" fontId="7" fillId="0" borderId="2" xfId="0" applyNumberFormat="1" applyFont="1" applyBorder="1"/>
    <xf numFmtId="0" fontId="8" fillId="0" borderId="2" xfId="0" applyFont="1" applyBorder="1"/>
    <xf numFmtId="165" fontId="3" fillId="0" borderId="2" xfId="0" applyNumberFormat="1" applyFont="1" applyFill="1" applyBorder="1"/>
    <xf numFmtId="0" fontId="7" fillId="0" borderId="1" xfId="0" applyFont="1" applyBorder="1" applyAlignment="1">
      <alignment horizontal="center"/>
    </xf>
    <xf numFmtId="0" fontId="3" fillId="0" borderId="6" xfId="0" applyFont="1" applyBorder="1"/>
    <xf numFmtId="0" fontId="7" fillId="0" borderId="2" xfId="0" applyFont="1" applyBorder="1"/>
    <xf numFmtId="164" fontId="7" fillId="0" borderId="2" xfId="0" applyNumberFormat="1" applyFont="1" applyBorder="1"/>
    <xf numFmtId="15" fontId="3" fillId="0" borderId="7" xfId="0" applyNumberFormat="1" applyFont="1" applyBorder="1"/>
    <xf numFmtId="0" fontId="8" fillId="0" borderId="7" xfId="0" quotePrefix="1" applyFont="1" applyBorder="1"/>
    <xf numFmtId="0" fontId="3" fillId="0" borderId="7" xfId="0" applyFont="1" applyBorder="1"/>
    <xf numFmtId="0" fontId="8" fillId="0" borderId="7" xfId="0" applyFont="1" applyBorder="1"/>
    <xf numFmtId="43" fontId="3" fillId="0" borderId="7" xfId="0" applyNumberFormat="1" applyFont="1" applyBorder="1"/>
    <xf numFmtId="0" fontId="3" fillId="2" borderId="2" xfId="0" applyFont="1" applyFill="1" applyBorder="1"/>
    <xf numFmtId="43" fontId="3" fillId="2" borderId="2" xfId="0" applyNumberFormat="1" applyFont="1" applyFill="1" applyBorder="1"/>
    <xf numFmtId="0" fontId="7" fillId="2" borderId="7" xfId="0" applyFont="1" applyFill="1" applyBorder="1"/>
    <xf numFmtId="43" fontId="7" fillId="2" borderId="7" xfId="0" applyNumberFormat="1" applyFont="1" applyFill="1" applyBorder="1"/>
    <xf numFmtId="0" fontId="9" fillId="0" borderId="0" xfId="0" applyFont="1"/>
    <xf numFmtId="0" fontId="8" fillId="0" borderId="3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01"/>
  <sheetViews>
    <sheetView tabSelected="1" workbookViewId="0">
      <selection activeCell="H13" sqref="H13"/>
    </sheetView>
  </sheetViews>
  <sheetFormatPr defaultColWidth="14.453125" defaultRowHeight="15" customHeight="1" x14ac:dyDescent="0.35"/>
  <cols>
    <col min="1" max="1" width="9.08984375" customWidth="1"/>
    <col min="2" max="2" width="18.7265625" customWidth="1"/>
    <col min="3" max="4" width="30.26953125" bestFit="1" customWidth="1"/>
    <col min="5" max="5" width="16.08984375" customWidth="1"/>
    <col min="6" max="6" width="19" customWidth="1"/>
    <col min="7" max="9" width="8.7265625" customWidth="1"/>
  </cols>
  <sheetData>
    <row r="1" spans="1:9" ht="14.5" x14ac:dyDescent="0.35">
      <c r="A1" s="1"/>
      <c r="B1" s="29" t="s">
        <v>9</v>
      </c>
      <c r="C1" s="28"/>
      <c r="D1" s="28"/>
      <c r="E1" s="28"/>
      <c r="F1" s="28"/>
      <c r="G1" s="1"/>
      <c r="H1" s="1"/>
      <c r="I1" s="1"/>
    </row>
    <row r="2" spans="1:9" ht="14.5" x14ac:dyDescent="0.35">
      <c r="A2" s="1"/>
      <c r="B2" s="36" t="s">
        <v>164</v>
      </c>
      <c r="C2" s="26"/>
      <c r="D2" s="26"/>
      <c r="E2" s="26"/>
      <c r="F2" s="26"/>
      <c r="G2" s="1"/>
      <c r="H2" s="1"/>
      <c r="I2" s="1"/>
    </row>
    <row r="3" spans="1:9" ht="14.5" x14ac:dyDescent="0.35">
      <c r="A3" s="3"/>
      <c r="B3" s="27"/>
      <c r="C3" s="28"/>
      <c r="D3" s="28"/>
      <c r="E3" s="28"/>
      <c r="F3" s="28"/>
      <c r="G3" s="3"/>
      <c r="H3" s="3"/>
      <c r="I3" s="3"/>
    </row>
    <row r="4" spans="1:9" ht="14.5" x14ac:dyDescent="0.35">
      <c r="A4" s="1"/>
      <c r="B4" s="12" t="s">
        <v>1</v>
      </c>
      <c r="C4" s="33" t="s">
        <v>159</v>
      </c>
      <c r="D4" s="33" t="s">
        <v>160</v>
      </c>
      <c r="E4" s="12" t="s">
        <v>10</v>
      </c>
      <c r="F4" s="12" t="s">
        <v>8</v>
      </c>
      <c r="G4" s="1"/>
      <c r="H4" s="1"/>
      <c r="I4" s="1"/>
    </row>
    <row r="5" spans="1:9" ht="28.5" x14ac:dyDescent="0.35">
      <c r="A5" s="3"/>
      <c r="B5" s="4" t="s">
        <v>11</v>
      </c>
      <c r="C5" s="13">
        <f>1.35*D5</f>
        <v>1113100.6500000001</v>
      </c>
      <c r="D5" s="13">
        <f>'Cash Flow'!E4</f>
        <v>824519</v>
      </c>
      <c r="E5" s="13">
        <f t="shared" ref="E5:E6" si="0">C5-D5</f>
        <v>288581.65000000014</v>
      </c>
      <c r="F5" s="14" t="s">
        <v>12</v>
      </c>
      <c r="G5" s="3"/>
      <c r="H5" s="3"/>
      <c r="I5" s="3"/>
    </row>
    <row r="6" spans="1:9" thickBot="1" x14ac:dyDescent="0.4">
      <c r="A6" s="3"/>
      <c r="B6" s="15" t="s">
        <v>13</v>
      </c>
      <c r="C6" s="16">
        <f t="shared" ref="C6:D6" si="1">SUM(C5)</f>
        <v>1113100.6500000001</v>
      </c>
      <c r="D6" s="16">
        <f t="shared" si="1"/>
        <v>824519</v>
      </c>
      <c r="E6" s="16">
        <f t="shared" si="0"/>
        <v>288581.65000000014</v>
      </c>
      <c r="F6" s="37"/>
      <c r="G6" s="3"/>
      <c r="H6" s="3"/>
      <c r="I6" s="3"/>
    </row>
    <row r="7" spans="1:9" thickTop="1" x14ac:dyDescent="0.35">
      <c r="A7" s="3"/>
      <c r="B7" s="3"/>
      <c r="C7" s="17"/>
      <c r="D7" s="17"/>
      <c r="E7" s="17"/>
      <c r="F7" s="3"/>
      <c r="G7" s="3"/>
      <c r="H7" s="3"/>
      <c r="I7" s="3"/>
    </row>
    <row r="8" spans="1:9" ht="14.5" x14ac:dyDescent="0.35">
      <c r="A8" s="3"/>
      <c r="B8" s="3" t="s">
        <v>14</v>
      </c>
      <c r="C8" s="17"/>
      <c r="D8" s="17"/>
      <c r="E8" s="17"/>
      <c r="F8" s="3"/>
      <c r="G8" s="3"/>
      <c r="H8" s="3"/>
      <c r="I8" s="3"/>
    </row>
    <row r="9" spans="1:9" ht="14.5" x14ac:dyDescent="0.35">
      <c r="A9" s="3"/>
      <c r="B9" s="4" t="s">
        <v>15</v>
      </c>
      <c r="C9" s="13">
        <v>8000</v>
      </c>
      <c r="D9" s="35">
        <f>Expenditure!G45+Expenditure!G37</f>
        <v>6163.75</v>
      </c>
      <c r="E9" s="18">
        <f t="shared" ref="E9:E16" si="2">C9-D9</f>
        <v>1836.25</v>
      </c>
      <c r="F9" s="4" t="s">
        <v>16</v>
      </c>
      <c r="G9" s="3"/>
      <c r="H9" s="3"/>
      <c r="I9" s="3"/>
    </row>
    <row r="10" spans="1:9" ht="14.5" x14ac:dyDescent="0.35">
      <c r="A10" s="3"/>
      <c r="B10" s="4" t="s">
        <v>17</v>
      </c>
      <c r="C10" s="13">
        <v>30000</v>
      </c>
      <c r="D10" s="35">
        <v>0</v>
      </c>
      <c r="E10" s="18">
        <f t="shared" si="2"/>
        <v>30000</v>
      </c>
      <c r="F10" s="4" t="s">
        <v>16</v>
      </c>
      <c r="G10" s="3"/>
      <c r="H10" s="3"/>
      <c r="I10" s="3"/>
    </row>
    <row r="11" spans="1:9" ht="14.5" x14ac:dyDescent="0.35">
      <c r="A11" s="3"/>
      <c r="B11" s="34" t="s">
        <v>141</v>
      </c>
      <c r="C11" s="13">
        <f>400700+69700</f>
        <v>470400</v>
      </c>
      <c r="D11" s="35">
        <f>Expenditure!G42+Expenditure!G43+Expenditure!G44+Expenditure!G40+Expenditure!G32</f>
        <v>556600</v>
      </c>
      <c r="E11" s="18">
        <f t="shared" si="2"/>
        <v>-86200</v>
      </c>
      <c r="F11" s="4" t="s">
        <v>16</v>
      </c>
      <c r="G11" s="3"/>
      <c r="H11" s="3"/>
      <c r="I11" s="3"/>
    </row>
    <row r="12" spans="1:9" ht="14.5" x14ac:dyDescent="0.35">
      <c r="A12" s="3"/>
      <c r="B12" s="34" t="s">
        <v>142</v>
      </c>
      <c r="C12" s="13"/>
      <c r="D12" s="35">
        <f>Expenditure!G39</f>
        <v>100000</v>
      </c>
      <c r="E12" s="18"/>
      <c r="F12" s="4"/>
      <c r="G12" s="3"/>
      <c r="H12" s="3"/>
      <c r="I12" s="3"/>
    </row>
    <row r="13" spans="1:9" ht="14.5" x14ac:dyDescent="0.35">
      <c r="A13" s="3"/>
      <c r="B13" s="4" t="s">
        <v>19</v>
      </c>
      <c r="C13" s="13">
        <v>20000</v>
      </c>
      <c r="D13" s="35">
        <f>Expenditure!G38</f>
        <v>10400</v>
      </c>
      <c r="E13" s="18">
        <f t="shared" si="2"/>
        <v>9600</v>
      </c>
      <c r="F13" s="4" t="s">
        <v>16</v>
      </c>
      <c r="G13" s="3"/>
      <c r="H13" s="3"/>
      <c r="I13" s="3"/>
    </row>
    <row r="14" spans="1:9" ht="14.5" x14ac:dyDescent="0.35">
      <c r="A14" s="3"/>
      <c r="B14" s="4" t="s">
        <v>20</v>
      </c>
      <c r="C14" s="13">
        <v>32000</v>
      </c>
      <c r="D14" s="13">
        <f>Expenditure!G41+Expenditure!G36</f>
        <v>18000</v>
      </c>
      <c r="E14" s="18">
        <f t="shared" si="2"/>
        <v>14000</v>
      </c>
      <c r="F14" s="4" t="s">
        <v>16</v>
      </c>
      <c r="G14" s="3"/>
      <c r="H14" s="3"/>
      <c r="I14" s="3"/>
    </row>
    <row r="15" spans="1:9" ht="14.5" x14ac:dyDescent="0.35">
      <c r="A15" s="3"/>
      <c r="B15" s="4" t="s">
        <v>21</v>
      </c>
      <c r="C15" s="13">
        <v>20000</v>
      </c>
      <c r="D15" s="13">
        <f>Expenditure!G33+Expenditure!G34+Expenditure!G35</f>
        <v>6000</v>
      </c>
      <c r="E15" s="18">
        <f t="shared" si="2"/>
        <v>14000</v>
      </c>
      <c r="F15" s="4" t="s">
        <v>16</v>
      </c>
      <c r="G15" s="3"/>
      <c r="H15" s="3"/>
      <c r="I15" s="3"/>
    </row>
    <row r="16" spans="1:9" ht="14.5" x14ac:dyDescent="0.35">
      <c r="A16" s="3"/>
      <c r="B16" s="4" t="s">
        <v>22</v>
      </c>
      <c r="C16" s="13">
        <v>100000</v>
      </c>
      <c r="D16" s="13">
        <v>0</v>
      </c>
      <c r="E16" s="18">
        <f t="shared" si="2"/>
        <v>100000</v>
      </c>
      <c r="F16" s="4"/>
      <c r="G16" s="3"/>
      <c r="H16" s="3"/>
      <c r="I16" s="3"/>
    </row>
    <row r="17" spans="1:9" ht="14.5" x14ac:dyDescent="0.35">
      <c r="A17" s="19"/>
      <c r="B17" s="19" t="s">
        <v>23</v>
      </c>
      <c r="C17" s="20">
        <f t="shared" ref="C17:E17" si="3">SUM(C9:C16)</f>
        <v>680400</v>
      </c>
      <c r="D17" s="20">
        <f>SUM(D9:D16)</f>
        <v>697163.75</v>
      </c>
      <c r="E17" s="20">
        <f t="shared" si="3"/>
        <v>83236.25</v>
      </c>
      <c r="F17" s="21"/>
      <c r="G17" s="19"/>
      <c r="H17" s="19"/>
      <c r="I17" s="19"/>
    </row>
    <row r="18" spans="1:9" ht="14.5" x14ac:dyDescent="0.35">
      <c r="A18" s="3"/>
      <c r="B18" s="7" t="s">
        <v>24</v>
      </c>
      <c r="C18" s="22">
        <f t="shared" ref="C18:E18" si="4">C6-C17</f>
        <v>432700.65000000014</v>
      </c>
      <c r="D18" s="22">
        <f>D6-D17</f>
        <v>127355.25</v>
      </c>
      <c r="E18" s="22">
        <f t="shared" si="4"/>
        <v>205345.40000000014</v>
      </c>
      <c r="F18" s="3"/>
      <c r="G18" s="3"/>
      <c r="H18" s="3"/>
      <c r="I18" s="3"/>
    </row>
    <row r="19" spans="1:9" ht="14.5" x14ac:dyDescent="0.35">
      <c r="A19" s="3"/>
      <c r="B19" s="3"/>
      <c r="C19" s="3"/>
      <c r="D19" s="3"/>
      <c r="E19" s="3"/>
      <c r="F19" s="3"/>
      <c r="G19" s="3"/>
      <c r="H19" s="3"/>
      <c r="I19" s="3"/>
    </row>
    <row r="20" spans="1:9" ht="14.5" x14ac:dyDescent="0.35">
      <c r="A20" s="3"/>
      <c r="B20" s="3"/>
      <c r="C20" s="3"/>
      <c r="D20" s="3"/>
      <c r="E20" s="3"/>
      <c r="F20" s="3"/>
      <c r="G20" s="3"/>
      <c r="H20" s="3"/>
      <c r="I20" s="3"/>
    </row>
    <row r="21" spans="1:9" ht="14.5" x14ac:dyDescent="0.35">
      <c r="A21" s="3"/>
      <c r="B21" s="3"/>
      <c r="C21" s="3"/>
      <c r="D21" s="3"/>
      <c r="E21" s="3"/>
      <c r="F21" s="3"/>
      <c r="G21" s="3"/>
      <c r="H21" s="3"/>
      <c r="I21" s="3"/>
    </row>
    <row r="22" spans="1:9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</row>
    <row r="23" spans="1:9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</row>
    <row r="24" spans="1:9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</row>
    <row r="25" spans="1:9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</row>
    <row r="26" spans="1:9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</row>
    <row r="27" spans="1:9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</row>
    <row r="28" spans="1:9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</row>
    <row r="29" spans="1:9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</row>
    <row r="30" spans="1:9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</row>
    <row r="31" spans="1:9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</row>
    <row r="32" spans="1:9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</row>
    <row r="33" spans="1:9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</row>
    <row r="34" spans="1:9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</row>
    <row r="35" spans="1:9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</row>
    <row r="36" spans="1:9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</row>
    <row r="37" spans="1:9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</row>
    <row r="38" spans="1:9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</row>
    <row r="39" spans="1:9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</row>
    <row r="40" spans="1:9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</row>
    <row r="41" spans="1:9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</row>
    <row r="42" spans="1:9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</row>
    <row r="43" spans="1:9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</row>
    <row r="44" spans="1:9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</row>
    <row r="45" spans="1:9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</row>
    <row r="46" spans="1:9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</row>
    <row r="47" spans="1:9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</row>
    <row r="48" spans="1:9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</row>
    <row r="49" spans="1:9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</row>
    <row r="50" spans="1:9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</row>
    <row r="51" spans="1:9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</row>
    <row r="52" spans="1:9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</row>
    <row r="53" spans="1:9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</row>
    <row r="54" spans="1:9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</row>
    <row r="55" spans="1:9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</row>
    <row r="56" spans="1:9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</row>
    <row r="57" spans="1:9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</row>
    <row r="58" spans="1:9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</row>
    <row r="59" spans="1:9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</row>
    <row r="60" spans="1:9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</row>
    <row r="61" spans="1:9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</row>
    <row r="62" spans="1:9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</row>
    <row r="63" spans="1:9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</row>
    <row r="64" spans="1:9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</row>
    <row r="65" spans="1:9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</row>
    <row r="66" spans="1:9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</row>
    <row r="67" spans="1:9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</row>
    <row r="68" spans="1:9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</row>
    <row r="69" spans="1:9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</row>
    <row r="70" spans="1:9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</row>
    <row r="71" spans="1:9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</row>
    <row r="72" spans="1:9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</row>
    <row r="73" spans="1:9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</row>
    <row r="74" spans="1:9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</row>
    <row r="75" spans="1:9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</row>
    <row r="76" spans="1:9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</row>
    <row r="77" spans="1:9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</row>
    <row r="78" spans="1:9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</row>
    <row r="79" spans="1:9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</row>
    <row r="80" spans="1:9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</row>
    <row r="81" spans="1:9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</row>
    <row r="82" spans="1:9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</row>
    <row r="83" spans="1:9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</row>
    <row r="84" spans="1:9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</row>
    <row r="85" spans="1:9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</row>
    <row r="86" spans="1:9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</row>
    <row r="87" spans="1:9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</row>
    <row r="88" spans="1:9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</row>
    <row r="89" spans="1:9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</row>
    <row r="90" spans="1:9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</row>
    <row r="91" spans="1:9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</row>
    <row r="92" spans="1:9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</row>
    <row r="93" spans="1:9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</row>
    <row r="94" spans="1:9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</row>
    <row r="95" spans="1:9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</row>
    <row r="96" spans="1:9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</row>
    <row r="97" spans="1:9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</row>
    <row r="98" spans="1:9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</row>
    <row r="99" spans="1:9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</row>
    <row r="100" spans="1:9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</row>
    <row r="101" spans="1:9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</row>
  </sheetData>
  <mergeCells count="3">
    <mergeCell ref="B1:F1"/>
    <mergeCell ref="B2:F2"/>
    <mergeCell ref="B3:F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0"/>
  <sheetViews>
    <sheetView workbookViewId="0">
      <selection activeCell="E3" sqref="E3"/>
    </sheetView>
  </sheetViews>
  <sheetFormatPr defaultColWidth="14.453125" defaultRowHeight="15" customHeight="1" x14ac:dyDescent="0.35"/>
  <cols>
    <col min="1" max="1" width="2" customWidth="1"/>
    <col min="2" max="2" width="33.453125" customWidth="1"/>
    <col min="3" max="4" width="11.7265625" bestFit="1" customWidth="1"/>
    <col min="5" max="5" width="29.54296875" bestFit="1" customWidth="1"/>
    <col min="6" max="6" width="11.08984375" bestFit="1" customWidth="1"/>
    <col min="7" max="7" width="9.81640625" bestFit="1" customWidth="1"/>
    <col min="8" max="10" width="8.7265625" customWidth="1"/>
  </cols>
  <sheetData>
    <row r="1" spans="1:10" ht="14.5" x14ac:dyDescent="0.35">
      <c r="A1" s="1"/>
      <c r="B1" s="25" t="s">
        <v>0</v>
      </c>
      <c r="C1" s="26"/>
      <c r="D1" s="26"/>
      <c r="E1" s="2"/>
      <c r="F1" s="1"/>
      <c r="G1" s="1"/>
      <c r="H1" s="1"/>
      <c r="I1" s="1"/>
      <c r="J1" s="1"/>
    </row>
    <row r="2" spans="1:10" ht="14.5" x14ac:dyDescent="0.35">
      <c r="A2" s="3"/>
      <c r="B2" s="38" t="s">
        <v>1</v>
      </c>
      <c r="C2" s="39" t="s">
        <v>2</v>
      </c>
      <c r="D2" s="39" t="s">
        <v>3</v>
      </c>
      <c r="E2" s="33" t="s">
        <v>163</v>
      </c>
      <c r="F2" s="3"/>
      <c r="G2" s="3"/>
      <c r="H2" s="3"/>
      <c r="I2" s="3"/>
      <c r="J2" s="3"/>
    </row>
    <row r="3" spans="1:10" ht="14.5" x14ac:dyDescent="0.35">
      <c r="A3" s="3"/>
      <c r="B3" s="4" t="s">
        <v>4</v>
      </c>
      <c r="C3" s="5">
        <v>132520</v>
      </c>
      <c r="D3" s="5">
        <f>C8</f>
        <v>179950</v>
      </c>
      <c r="E3" s="5">
        <v>290653</v>
      </c>
      <c r="F3" s="9"/>
      <c r="G3" s="3"/>
      <c r="H3" s="3"/>
      <c r="I3" s="3"/>
      <c r="J3" s="3"/>
    </row>
    <row r="4" spans="1:10" ht="14.5" x14ac:dyDescent="0.35">
      <c r="A4" s="3"/>
      <c r="B4" s="4" t="s">
        <v>5</v>
      </c>
      <c r="C4" s="5">
        <v>457690</v>
      </c>
      <c r="D4" s="5">
        <v>616355</v>
      </c>
      <c r="E4" s="5">
        <v>824519</v>
      </c>
      <c r="F4" s="9"/>
      <c r="G4" s="3"/>
      <c r="H4" s="3"/>
      <c r="I4" s="3"/>
      <c r="J4" s="3"/>
    </row>
    <row r="5" spans="1:10" ht="14.5" x14ac:dyDescent="0.35">
      <c r="A5" s="3"/>
      <c r="B5" s="4" t="s">
        <v>6</v>
      </c>
      <c r="C5" s="5">
        <f>-Expenditure!G15</f>
        <v>-410260</v>
      </c>
      <c r="D5" s="5">
        <f>-Expenditure!G29</f>
        <v>-505652</v>
      </c>
      <c r="E5" s="5">
        <f>-Expenditure!G46</f>
        <v>-697163.75</v>
      </c>
      <c r="F5" s="3"/>
      <c r="G5" s="3"/>
      <c r="H5" s="3"/>
      <c r="I5" s="3"/>
      <c r="J5" s="3"/>
    </row>
    <row r="6" spans="1:10" thickBot="1" x14ac:dyDescent="0.4">
      <c r="A6" s="3"/>
      <c r="B6" s="7" t="s">
        <v>7</v>
      </c>
      <c r="C6" s="8">
        <f t="shared" ref="C6:D6" si="0">SUM(C3:C5)</f>
        <v>179950</v>
      </c>
      <c r="D6" s="8">
        <f t="shared" si="0"/>
        <v>290653</v>
      </c>
      <c r="E6" s="8">
        <f>SUM(E3:E5)</f>
        <v>418008.25</v>
      </c>
      <c r="F6" s="9"/>
      <c r="G6" s="3"/>
      <c r="H6" s="3"/>
      <c r="I6" s="3"/>
      <c r="J6" s="3"/>
    </row>
    <row r="7" spans="1:10" thickTop="1" x14ac:dyDescent="0.35">
      <c r="A7" s="3"/>
      <c r="B7" s="3"/>
      <c r="C7" s="9"/>
      <c r="D7" s="9"/>
      <c r="E7" s="9"/>
      <c r="F7" s="3"/>
      <c r="G7" s="9"/>
      <c r="H7" s="3"/>
      <c r="I7" s="3"/>
      <c r="J7" s="3"/>
    </row>
    <row r="8" spans="1:10" thickBot="1" x14ac:dyDescent="0.4">
      <c r="A8" s="3"/>
      <c r="B8" s="50" t="s">
        <v>162</v>
      </c>
      <c r="C8" s="8">
        <v>179950</v>
      </c>
      <c r="D8" s="8">
        <v>290680</v>
      </c>
      <c r="E8" s="8">
        <f>E6</f>
        <v>418008.25</v>
      </c>
      <c r="F8" s="3"/>
      <c r="G8" s="3"/>
      <c r="H8" s="3"/>
      <c r="I8" s="3"/>
      <c r="J8" s="3"/>
    </row>
    <row r="9" spans="1:10" thickTop="1" x14ac:dyDescent="0.35">
      <c r="A9" s="3"/>
      <c r="B9" s="3"/>
      <c r="C9" s="9"/>
      <c r="D9" s="3"/>
      <c r="E9" s="6"/>
      <c r="F9" s="3"/>
      <c r="G9" s="3"/>
      <c r="H9" s="3"/>
      <c r="I9" s="3"/>
      <c r="J9" s="3"/>
    </row>
    <row r="10" spans="1:10" ht="14.5" x14ac:dyDescent="0.35">
      <c r="A10" s="3"/>
      <c r="B10" s="10"/>
      <c r="C10" s="9"/>
      <c r="D10" s="3"/>
      <c r="E10" s="6"/>
      <c r="F10" s="3"/>
      <c r="G10" s="3"/>
      <c r="H10" s="3"/>
      <c r="I10" s="3"/>
      <c r="J10" s="3"/>
    </row>
    <row r="11" spans="1:10" ht="14.5" x14ac:dyDescent="0.35">
      <c r="A11" s="11"/>
      <c r="B11" s="27"/>
      <c r="C11" s="28"/>
      <c r="D11" s="28"/>
      <c r="E11" s="6"/>
      <c r="F11" s="3"/>
      <c r="G11" s="3"/>
      <c r="H11" s="3"/>
      <c r="I11" s="3"/>
      <c r="J11" s="3"/>
    </row>
    <row r="12" spans="1:10" ht="14.5" x14ac:dyDescent="0.35">
      <c r="A12" s="11"/>
      <c r="B12" s="27"/>
      <c r="C12" s="28"/>
      <c r="D12" s="28"/>
      <c r="E12" s="6"/>
      <c r="F12" s="3"/>
      <c r="G12" s="3"/>
      <c r="H12" s="3"/>
      <c r="I12" s="3"/>
      <c r="J12" s="3"/>
    </row>
    <row r="13" spans="1:10" ht="14.5" x14ac:dyDescent="0.35">
      <c r="A13" s="11"/>
      <c r="B13" s="3"/>
      <c r="C13" s="9"/>
      <c r="D13" s="3"/>
      <c r="E13" s="6"/>
      <c r="F13" s="3"/>
      <c r="G13" s="3"/>
      <c r="H13" s="3"/>
      <c r="I13" s="3"/>
      <c r="J13" s="3"/>
    </row>
    <row r="14" spans="1:10" ht="14.5" x14ac:dyDescent="0.35">
      <c r="A14" s="3"/>
      <c r="B14" s="3"/>
      <c r="C14" s="9"/>
      <c r="D14" s="3"/>
      <c r="E14" s="6"/>
      <c r="F14" s="3"/>
      <c r="G14" s="3"/>
      <c r="H14" s="3"/>
      <c r="I14" s="3"/>
      <c r="J14" s="3"/>
    </row>
    <row r="15" spans="1:10" ht="14.5" x14ac:dyDescent="0.35">
      <c r="A15" s="3"/>
      <c r="B15" s="3"/>
      <c r="C15" s="9"/>
      <c r="D15" s="3"/>
      <c r="E15" s="6"/>
      <c r="F15" s="3"/>
      <c r="G15" s="3"/>
      <c r="H15" s="3"/>
      <c r="I15" s="3"/>
      <c r="J15" s="3"/>
    </row>
    <row r="16" spans="1:10" ht="14.5" x14ac:dyDescent="0.35">
      <c r="A16" s="3"/>
      <c r="B16" s="3"/>
      <c r="C16" s="9"/>
      <c r="D16" s="3"/>
      <c r="E16" s="6"/>
      <c r="F16" s="3"/>
      <c r="G16" s="3"/>
      <c r="H16" s="3"/>
      <c r="I16" s="3"/>
      <c r="J16" s="3"/>
    </row>
    <row r="17" spans="1:10" ht="14.5" x14ac:dyDescent="0.35">
      <c r="A17" s="3"/>
      <c r="B17" s="3"/>
      <c r="C17" s="9"/>
      <c r="D17" s="3"/>
      <c r="E17" s="6"/>
      <c r="F17" s="3"/>
      <c r="G17" s="3"/>
      <c r="H17" s="3"/>
      <c r="I17" s="3"/>
      <c r="J17" s="3"/>
    </row>
    <row r="18" spans="1:10" ht="14.5" x14ac:dyDescent="0.35">
      <c r="A18" s="3"/>
      <c r="B18" s="3"/>
      <c r="C18" s="9"/>
      <c r="D18" s="3"/>
      <c r="E18" s="6"/>
      <c r="F18" s="3"/>
      <c r="G18" s="3"/>
      <c r="H18" s="3"/>
      <c r="I18" s="3"/>
      <c r="J18" s="3"/>
    </row>
    <row r="19" spans="1:10" ht="14.5" x14ac:dyDescent="0.35">
      <c r="A19" s="3"/>
      <c r="B19" s="3"/>
      <c r="C19" s="9"/>
      <c r="D19" s="3"/>
      <c r="E19" s="6"/>
      <c r="F19" s="3"/>
      <c r="G19" s="3"/>
      <c r="H19" s="3"/>
      <c r="I19" s="3"/>
      <c r="J19" s="3"/>
    </row>
    <row r="20" spans="1:10" ht="14.5" x14ac:dyDescent="0.35">
      <c r="A20" s="3"/>
      <c r="B20" s="3"/>
      <c r="C20" s="9"/>
      <c r="D20" s="3"/>
      <c r="E20" s="6"/>
      <c r="F20" s="3"/>
      <c r="G20" s="3"/>
      <c r="H20" s="3"/>
      <c r="I20" s="3"/>
      <c r="J20" s="3"/>
    </row>
    <row r="21" spans="1:10" ht="15.75" customHeight="1" x14ac:dyDescent="0.35">
      <c r="A21" s="3"/>
      <c r="B21" s="3"/>
      <c r="C21" s="9"/>
      <c r="D21" s="3"/>
      <c r="E21" s="6"/>
      <c r="F21" s="3"/>
      <c r="G21" s="3"/>
      <c r="H21" s="3"/>
      <c r="I21" s="3"/>
      <c r="J21" s="3"/>
    </row>
    <row r="22" spans="1:10" ht="15.75" customHeight="1" x14ac:dyDescent="0.35">
      <c r="A22" s="3"/>
      <c r="B22" s="3"/>
      <c r="C22" s="9"/>
      <c r="D22" s="3"/>
      <c r="E22" s="6"/>
      <c r="F22" s="3"/>
      <c r="G22" s="3"/>
      <c r="H22" s="3"/>
      <c r="I22" s="3"/>
      <c r="J22" s="3"/>
    </row>
    <row r="23" spans="1:10" ht="15.75" customHeight="1" x14ac:dyDescent="0.35">
      <c r="A23" s="3"/>
      <c r="B23" s="3"/>
      <c r="C23" s="9"/>
      <c r="D23" s="3"/>
      <c r="E23" s="6"/>
      <c r="F23" s="3"/>
      <c r="G23" s="3"/>
      <c r="H23" s="3"/>
      <c r="I23" s="3"/>
      <c r="J23" s="3"/>
    </row>
    <row r="24" spans="1:10" ht="15.75" customHeight="1" x14ac:dyDescent="0.35">
      <c r="A24" s="3"/>
      <c r="B24" s="3"/>
      <c r="C24" s="9"/>
      <c r="D24" s="3"/>
      <c r="E24" s="6"/>
      <c r="F24" s="3"/>
      <c r="G24" s="3"/>
      <c r="H24" s="3"/>
      <c r="I24" s="3"/>
      <c r="J24" s="3"/>
    </row>
    <row r="25" spans="1:10" ht="15.75" customHeight="1" x14ac:dyDescent="0.35">
      <c r="A25" s="3"/>
      <c r="B25" s="3"/>
      <c r="C25" s="9"/>
      <c r="D25" s="3"/>
      <c r="E25" s="6"/>
      <c r="F25" s="3"/>
      <c r="G25" s="3"/>
      <c r="H25" s="3"/>
      <c r="I25" s="3"/>
      <c r="J25" s="3"/>
    </row>
    <row r="26" spans="1:10" ht="15.75" customHeight="1" x14ac:dyDescent="0.35">
      <c r="A26" s="3"/>
      <c r="B26" s="3"/>
      <c r="C26" s="9"/>
      <c r="D26" s="3"/>
      <c r="E26" s="6"/>
      <c r="F26" s="3"/>
      <c r="G26" s="3"/>
      <c r="H26" s="3"/>
      <c r="I26" s="3"/>
      <c r="J26" s="3"/>
    </row>
    <row r="27" spans="1:10" ht="15.75" customHeight="1" x14ac:dyDescent="0.35">
      <c r="A27" s="3"/>
      <c r="B27" s="3"/>
      <c r="C27" s="9"/>
      <c r="D27" s="3"/>
      <c r="E27" s="6"/>
      <c r="F27" s="3"/>
      <c r="G27" s="3"/>
      <c r="H27" s="3"/>
      <c r="I27" s="3"/>
      <c r="J27" s="3"/>
    </row>
    <row r="28" spans="1:10" ht="15.75" customHeight="1" x14ac:dyDescent="0.35">
      <c r="A28" s="3"/>
      <c r="B28" s="3"/>
      <c r="C28" s="9"/>
      <c r="D28" s="3"/>
      <c r="E28" s="6"/>
      <c r="F28" s="3"/>
      <c r="G28" s="3"/>
      <c r="H28" s="3"/>
      <c r="I28" s="3"/>
      <c r="J28" s="3"/>
    </row>
    <row r="29" spans="1:10" ht="15.75" customHeight="1" x14ac:dyDescent="0.35">
      <c r="A29" s="3"/>
      <c r="B29" s="3"/>
      <c r="C29" s="9"/>
      <c r="D29" s="3"/>
      <c r="E29" s="6"/>
      <c r="F29" s="3"/>
      <c r="G29" s="3"/>
      <c r="H29" s="3"/>
      <c r="I29" s="3"/>
      <c r="J29" s="3"/>
    </row>
    <row r="30" spans="1:10" ht="15.75" customHeight="1" x14ac:dyDescent="0.35">
      <c r="A30" s="3"/>
      <c r="B30" s="3"/>
      <c r="C30" s="9"/>
      <c r="D30" s="3"/>
      <c r="E30" s="6"/>
      <c r="F30" s="3"/>
      <c r="G30" s="3"/>
      <c r="H30" s="3"/>
      <c r="I30" s="3"/>
      <c r="J30" s="3"/>
    </row>
    <row r="31" spans="1:10" ht="15.75" customHeight="1" x14ac:dyDescent="0.35">
      <c r="A31" s="3"/>
      <c r="B31" s="3"/>
      <c r="C31" s="9"/>
      <c r="D31" s="3"/>
      <c r="E31" s="6"/>
      <c r="F31" s="3"/>
      <c r="G31" s="3"/>
      <c r="H31" s="3"/>
      <c r="I31" s="3"/>
      <c r="J31" s="3"/>
    </row>
    <row r="32" spans="1:10" ht="15.75" customHeight="1" x14ac:dyDescent="0.35">
      <c r="A32" s="3"/>
      <c r="B32" s="3"/>
      <c r="C32" s="9"/>
      <c r="D32" s="3"/>
      <c r="E32" s="6"/>
      <c r="F32" s="3"/>
      <c r="G32" s="3"/>
      <c r="H32" s="3"/>
      <c r="I32" s="3"/>
      <c r="J32" s="3"/>
    </row>
    <row r="33" spans="1:10" ht="15.75" customHeight="1" x14ac:dyDescent="0.35">
      <c r="A33" s="3"/>
      <c r="B33" s="3"/>
      <c r="C33" s="9"/>
      <c r="D33" s="3"/>
      <c r="E33" s="6"/>
      <c r="F33" s="3"/>
      <c r="G33" s="3"/>
      <c r="H33" s="3"/>
      <c r="I33" s="3"/>
      <c r="J33" s="3"/>
    </row>
    <row r="34" spans="1:10" ht="15.75" customHeight="1" x14ac:dyDescent="0.35">
      <c r="A34" s="3"/>
      <c r="B34" s="3"/>
      <c r="C34" s="9"/>
      <c r="D34" s="3"/>
      <c r="E34" s="6"/>
      <c r="F34" s="3"/>
      <c r="G34" s="3"/>
      <c r="H34" s="3"/>
      <c r="I34" s="3"/>
      <c r="J34" s="3"/>
    </row>
    <row r="35" spans="1:10" ht="15.75" customHeight="1" x14ac:dyDescent="0.35">
      <c r="A35" s="3"/>
      <c r="B35" s="3"/>
      <c r="C35" s="9"/>
      <c r="D35" s="3"/>
      <c r="E35" s="6"/>
      <c r="F35" s="3"/>
      <c r="G35" s="3"/>
      <c r="H35" s="3"/>
      <c r="I35" s="3"/>
      <c r="J35" s="3"/>
    </row>
    <row r="36" spans="1:10" ht="15.75" customHeight="1" x14ac:dyDescent="0.35">
      <c r="A36" s="3"/>
      <c r="B36" s="3"/>
      <c r="C36" s="9"/>
      <c r="D36" s="3"/>
      <c r="E36" s="6"/>
      <c r="F36" s="3"/>
      <c r="G36" s="3"/>
      <c r="H36" s="3"/>
      <c r="I36" s="3"/>
      <c r="J36" s="3"/>
    </row>
    <row r="37" spans="1:10" ht="15.75" customHeight="1" x14ac:dyDescent="0.35">
      <c r="A37" s="3"/>
      <c r="B37" s="3"/>
      <c r="C37" s="9"/>
      <c r="D37" s="3"/>
      <c r="E37" s="6"/>
      <c r="F37" s="3"/>
      <c r="G37" s="3"/>
      <c r="H37" s="3"/>
      <c r="I37" s="3"/>
      <c r="J37" s="3"/>
    </row>
    <row r="38" spans="1:10" ht="15.75" customHeight="1" x14ac:dyDescent="0.35">
      <c r="A38" s="3"/>
      <c r="B38" s="3"/>
      <c r="C38" s="9"/>
      <c r="D38" s="3"/>
      <c r="E38" s="6"/>
      <c r="F38" s="3"/>
      <c r="G38" s="3"/>
      <c r="H38" s="3"/>
      <c r="I38" s="3"/>
      <c r="J38" s="3"/>
    </row>
    <row r="39" spans="1:10" ht="15.75" customHeight="1" x14ac:dyDescent="0.35">
      <c r="A39" s="3"/>
      <c r="B39" s="3"/>
      <c r="C39" s="9"/>
      <c r="D39" s="3"/>
      <c r="E39" s="6"/>
      <c r="F39" s="3"/>
      <c r="G39" s="3"/>
      <c r="H39" s="3"/>
      <c r="I39" s="3"/>
      <c r="J39" s="3"/>
    </row>
    <row r="40" spans="1:10" ht="15.75" customHeight="1" x14ac:dyDescent="0.35">
      <c r="A40" s="3"/>
      <c r="B40" s="3"/>
      <c r="C40" s="9"/>
      <c r="D40" s="3"/>
      <c r="E40" s="6"/>
      <c r="F40" s="3"/>
      <c r="G40" s="3"/>
      <c r="H40" s="3"/>
      <c r="I40" s="3"/>
      <c r="J40" s="3"/>
    </row>
    <row r="41" spans="1:10" ht="15.75" customHeight="1" x14ac:dyDescent="0.35">
      <c r="A41" s="3"/>
      <c r="B41" s="3"/>
      <c r="C41" s="9"/>
      <c r="D41" s="3"/>
      <c r="E41" s="6"/>
      <c r="F41" s="3"/>
      <c r="G41" s="3"/>
      <c r="H41" s="3"/>
      <c r="I41" s="3"/>
      <c r="J41" s="3"/>
    </row>
    <row r="42" spans="1:10" ht="15.75" customHeight="1" x14ac:dyDescent="0.35">
      <c r="A42" s="3"/>
      <c r="B42" s="3"/>
      <c r="C42" s="9"/>
      <c r="D42" s="3"/>
      <c r="E42" s="6"/>
      <c r="F42" s="3"/>
      <c r="G42" s="3"/>
      <c r="H42" s="3"/>
      <c r="I42" s="3"/>
      <c r="J42" s="3"/>
    </row>
    <row r="43" spans="1:10" ht="15.75" customHeight="1" x14ac:dyDescent="0.35">
      <c r="A43" s="3"/>
      <c r="B43" s="3"/>
      <c r="C43" s="9"/>
      <c r="D43" s="3"/>
      <c r="E43" s="6"/>
      <c r="F43" s="3"/>
      <c r="G43" s="3"/>
      <c r="H43" s="3"/>
      <c r="I43" s="3"/>
      <c r="J43" s="3"/>
    </row>
    <row r="44" spans="1:10" ht="15.75" customHeight="1" x14ac:dyDescent="0.35">
      <c r="A44" s="3"/>
      <c r="B44" s="3"/>
      <c r="C44" s="9"/>
      <c r="D44" s="3"/>
      <c r="E44" s="6"/>
      <c r="F44" s="3"/>
      <c r="G44" s="3"/>
      <c r="H44" s="3"/>
      <c r="I44" s="3"/>
      <c r="J44" s="3"/>
    </row>
    <row r="45" spans="1:10" ht="15.75" customHeight="1" x14ac:dyDescent="0.35">
      <c r="A45" s="3"/>
      <c r="B45" s="3"/>
      <c r="C45" s="9"/>
      <c r="D45" s="3"/>
      <c r="E45" s="6"/>
      <c r="F45" s="3"/>
      <c r="G45" s="3"/>
      <c r="H45" s="3"/>
      <c r="I45" s="3"/>
      <c r="J45" s="3"/>
    </row>
    <row r="46" spans="1:10" ht="15.75" customHeight="1" x14ac:dyDescent="0.35">
      <c r="A46" s="3"/>
      <c r="B46" s="3"/>
      <c r="C46" s="9"/>
      <c r="D46" s="3"/>
      <c r="E46" s="6"/>
      <c r="F46" s="3"/>
      <c r="G46" s="3"/>
      <c r="H46" s="3"/>
      <c r="I46" s="3"/>
      <c r="J46" s="3"/>
    </row>
    <row r="47" spans="1:10" ht="15.75" customHeight="1" x14ac:dyDescent="0.35">
      <c r="A47" s="3"/>
      <c r="B47" s="3"/>
      <c r="C47" s="9"/>
      <c r="D47" s="3"/>
      <c r="E47" s="6"/>
      <c r="F47" s="3"/>
      <c r="G47" s="3"/>
      <c r="H47" s="3"/>
      <c r="I47" s="3"/>
      <c r="J47" s="3"/>
    </row>
    <row r="48" spans="1:10" ht="15.75" customHeight="1" x14ac:dyDescent="0.35">
      <c r="A48" s="3"/>
      <c r="B48" s="3"/>
      <c r="C48" s="9"/>
      <c r="D48" s="3"/>
      <c r="E48" s="6"/>
      <c r="F48" s="3"/>
      <c r="G48" s="3"/>
      <c r="H48" s="3"/>
      <c r="I48" s="3"/>
      <c r="J48" s="3"/>
    </row>
    <row r="49" spans="1:10" ht="15.75" customHeight="1" x14ac:dyDescent="0.35">
      <c r="A49" s="3"/>
      <c r="B49" s="3"/>
      <c r="C49" s="9"/>
      <c r="D49" s="3"/>
      <c r="E49" s="6"/>
      <c r="F49" s="3"/>
      <c r="G49" s="3"/>
      <c r="H49" s="3"/>
      <c r="I49" s="3"/>
      <c r="J49" s="3"/>
    </row>
    <row r="50" spans="1:10" ht="15.75" customHeight="1" x14ac:dyDescent="0.35">
      <c r="A50" s="3"/>
      <c r="B50" s="3"/>
      <c r="C50" s="9"/>
      <c r="D50" s="3"/>
      <c r="E50" s="6"/>
      <c r="F50" s="3"/>
      <c r="G50" s="3"/>
      <c r="H50" s="3"/>
      <c r="I50" s="3"/>
      <c r="J50" s="3"/>
    </row>
    <row r="51" spans="1:10" ht="15.75" customHeight="1" x14ac:dyDescent="0.35">
      <c r="A51" s="3"/>
      <c r="B51" s="3"/>
      <c r="C51" s="9"/>
      <c r="D51" s="3"/>
      <c r="E51" s="6"/>
      <c r="F51" s="3"/>
      <c r="G51" s="3"/>
      <c r="H51" s="3"/>
      <c r="I51" s="3"/>
      <c r="J51" s="3"/>
    </row>
    <row r="52" spans="1:10" ht="15.75" customHeight="1" x14ac:dyDescent="0.35">
      <c r="A52" s="3"/>
      <c r="B52" s="3"/>
      <c r="C52" s="9"/>
      <c r="D52" s="3"/>
      <c r="E52" s="6"/>
      <c r="F52" s="3"/>
      <c r="G52" s="3"/>
      <c r="H52" s="3"/>
      <c r="I52" s="3"/>
      <c r="J52" s="3"/>
    </row>
    <row r="53" spans="1:10" ht="15.75" customHeight="1" x14ac:dyDescent="0.35">
      <c r="A53" s="3"/>
      <c r="B53" s="3"/>
      <c r="C53" s="9"/>
      <c r="D53" s="3"/>
      <c r="E53" s="6"/>
      <c r="F53" s="3"/>
      <c r="G53" s="3"/>
      <c r="H53" s="3"/>
      <c r="I53" s="3"/>
      <c r="J53" s="3"/>
    </row>
    <row r="54" spans="1:10" ht="15.75" customHeight="1" x14ac:dyDescent="0.35">
      <c r="A54" s="3"/>
      <c r="B54" s="3"/>
      <c r="C54" s="9"/>
      <c r="D54" s="3"/>
      <c r="E54" s="6"/>
      <c r="F54" s="3"/>
      <c r="G54" s="3"/>
      <c r="H54" s="3"/>
      <c r="I54" s="3"/>
      <c r="J54" s="3"/>
    </row>
    <row r="55" spans="1:10" ht="15.75" customHeight="1" x14ac:dyDescent="0.35">
      <c r="A55" s="3"/>
      <c r="B55" s="3"/>
      <c r="C55" s="9"/>
      <c r="D55" s="3"/>
      <c r="E55" s="6"/>
      <c r="F55" s="3"/>
      <c r="G55" s="3"/>
      <c r="H55" s="3"/>
      <c r="I55" s="3"/>
      <c r="J55" s="3"/>
    </row>
    <row r="56" spans="1:10" ht="15.75" customHeight="1" x14ac:dyDescent="0.35">
      <c r="A56" s="3"/>
      <c r="B56" s="3"/>
      <c r="C56" s="9"/>
      <c r="D56" s="3"/>
      <c r="E56" s="6"/>
      <c r="F56" s="3"/>
      <c r="G56" s="3"/>
      <c r="H56" s="3"/>
      <c r="I56" s="3"/>
      <c r="J56" s="3"/>
    </row>
    <row r="57" spans="1:10" ht="15.75" customHeight="1" x14ac:dyDescent="0.35">
      <c r="A57" s="3"/>
      <c r="B57" s="3"/>
      <c r="C57" s="9"/>
      <c r="D57" s="3"/>
      <c r="E57" s="6"/>
      <c r="F57" s="3"/>
      <c r="G57" s="3"/>
      <c r="H57" s="3"/>
      <c r="I57" s="3"/>
      <c r="J57" s="3"/>
    </row>
    <row r="58" spans="1:10" ht="15.75" customHeight="1" x14ac:dyDescent="0.35">
      <c r="A58" s="3"/>
      <c r="B58" s="3"/>
      <c r="C58" s="9"/>
      <c r="D58" s="3"/>
      <c r="E58" s="6"/>
      <c r="F58" s="3"/>
      <c r="G58" s="3"/>
      <c r="H58" s="3"/>
      <c r="I58" s="3"/>
      <c r="J58" s="3"/>
    </row>
    <row r="59" spans="1:10" ht="15.75" customHeight="1" x14ac:dyDescent="0.35">
      <c r="A59" s="3"/>
      <c r="B59" s="3"/>
      <c r="C59" s="9"/>
      <c r="D59" s="3"/>
      <c r="E59" s="6"/>
      <c r="F59" s="3"/>
      <c r="G59" s="3"/>
      <c r="H59" s="3"/>
      <c r="I59" s="3"/>
      <c r="J59" s="3"/>
    </row>
    <row r="60" spans="1:10" ht="15.75" customHeight="1" x14ac:dyDescent="0.35">
      <c r="A60" s="3"/>
      <c r="B60" s="3"/>
      <c r="C60" s="9"/>
      <c r="D60" s="3"/>
      <c r="E60" s="6"/>
      <c r="F60" s="3"/>
      <c r="G60" s="3"/>
      <c r="H60" s="3"/>
      <c r="I60" s="3"/>
      <c r="J60" s="3"/>
    </row>
    <row r="61" spans="1:10" ht="15.75" customHeight="1" x14ac:dyDescent="0.35">
      <c r="A61" s="3"/>
      <c r="B61" s="3"/>
      <c r="C61" s="9"/>
      <c r="D61" s="3"/>
      <c r="E61" s="6"/>
      <c r="F61" s="3"/>
      <c r="G61" s="3"/>
      <c r="H61" s="3"/>
      <c r="I61" s="3"/>
      <c r="J61" s="3"/>
    </row>
    <row r="62" spans="1:10" ht="15.75" customHeight="1" x14ac:dyDescent="0.35">
      <c r="A62" s="3"/>
      <c r="B62" s="3"/>
      <c r="C62" s="9"/>
      <c r="D62" s="3"/>
      <c r="E62" s="6"/>
      <c r="F62" s="3"/>
      <c r="G62" s="3"/>
      <c r="H62" s="3"/>
      <c r="I62" s="3"/>
      <c r="J62" s="3"/>
    </row>
    <row r="63" spans="1:10" ht="15.75" customHeight="1" x14ac:dyDescent="0.35">
      <c r="A63" s="3"/>
      <c r="B63" s="3"/>
      <c r="C63" s="9"/>
      <c r="D63" s="3"/>
      <c r="E63" s="6"/>
      <c r="F63" s="3"/>
      <c r="G63" s="3"/>
      <c r="H63" s="3"/>
      <c r="I63" s="3"/>
      <c r="J63" s="3"/>
    </row>
    <row r="64" spans="1:10" ht="15.75" customHeight="1" x14ac:dyDescent="0.35">
      <c r="A64" s="3"/>
      <c r="B64" s="3"/>
      <c r="C64" s="9"/>
      <c r="D64" s="3"/>
      <c r="E64" s="6"/>
      <c r="F64" s="3"/>
      <c r="G64" s="3"/>
      <c r="H64" s="3"/>
      <c r="I64" s="3"/>
      <c r="J64" s="3"/>
    </row>
    <row r="65" spans="1:10" ht="15.75" customHeight="1" x14ac:dyDescent="0.35">
      <c r="A65" s="3"/>
      <c r="B65" s="3"/>
      <c r="C65" s="9"/>
      <c r="D65" s="3"/>
      <c r="E65" s="6"/>
      <c r="F65" s="3"/>
      <c r="G65" s="3"/>
      <c r="H65" s="3"/>
      <c r="I65" s="3"/>
      <c r="J65" s="3"/>
    </row>
    <row r="66" spans="1:10" ht="15.75" customHeight="1" x14ac:dyDescent="0.35">
      <c r="A66" s="3"/>
      <c r="B66" s="3"/>
      <c r="C66" s="9"/>
      <c r="D66" s="3"/>
      <c r="E66" s="6"/>
      <c r="F66" s="3"/>
      <c r="G66" s="3"/>
      <c r="H66" s="3"/>
      <c r="I66" s="3"/>
      <c r="J66" s="3"/>
    </row>
    <row r="67" spans="1:10" ht="15.75" customHeight="1" x14ac:dyDescent="0.35">
      <c r="A67" s="3"/>
      <c r="B67" s="3"/>
      <c r="C67" s="9"/>
      <c r="D67" s="3"/>
      <c r="E67" s="6"/>
      <c r="F67" s="3"/>
      <c r="G67" s="3"/>
      <c r="H67" s="3"/>
      <c r="I67" s="3"/>
      <c r="J67" s="3"/>
    </row>
    <row r="68" spans="1:10" ht="15.75" customHeight="1" x14ac:dyDescent="0.35">
      <c r="A68" s="3"/>
      <c r="B68" s="3"/>
      <c r="C68" s="9"/>
      <c r="D68" s="3"/>
      <c r="E68" s="6"/>
      <c r="F68" s="3"/>
      <c r="G68" s="3"/>
      <c r="H68" s="3"/>
      <c r="I68" s="3"/>
      <c r="J68" s="3"/>
    </row>
    <row r="69" spans="1:10" ht="15.75" customHeight="1" x14ac:dyDescent="0.35">
      <c r="A69" s="3"/>
      <c r="B69" s="3"/>
      <c r="C69" s="9"/>
      <c r="D69" s="3"/>
      <c r="E69" s="6"/>
      <c r="F69" s="3"/>
      <c r="G69" s="3"/>
      <c r="H69" s="3"/>
      <c r="I69" s="3"/>
      <c r="J69" s="3"/>
    </row>
    <row r="70" spans="1:10" ht="15.75" customHeight="1" x14ac:dyDescent="0.35">
      <c r="A70" s="3"/>
      <c r="B70" s="3"/>
      <c r="C70" s="9"/>
      <c r="D70" s="3"/>
      <c r="E70" s="6"/>
      <c r="F70" s="3"/>
      <c r="G70" s="3"/>
      <c r="H70" s="3"/>
      <c r="I70" s="3"/>
      <c r="J70" s="3"/>
    </row>
    <row r="71" spans="1:10" ht="15.75" customHeight="1" x14ac:dyDescent="0.35">
      <c r="A71" s="3"/>
      <c r="B71" s="3"/>
      <c r="C71" s="9"/>
      <c r="D71" s="3"/>
      <c r="E71" s="6"/>
      <c r="F71" s="3"/>
      <c r="G71" s="3"/>
      <c r="H71" s="3"/>
      <c r="I71" s="3"/>
      <c r="J71" s="3"/>
    </row>
    <row r="72" spans="1:10" ht="15.75" customHeight="1" x14ac:dyDescent="0.35">
      <c r="A72" s="3"/>
      <c r="B72" s="3"/>
      <c r="C72" s="9"/>
      <c r="D72" s="3"/>
      <c r="E72" s="6"/>
      <c r="F72" s="3"/>
      <c r="G72" s="3"/>
      <c r="H72" s="3"/>
      <c r="I72" s="3"/>
      <c r="J72" s="3"/>
    </row>
    <row r="73" spans="1:10" ht="15.75" customHeight="1" x14ac:dyDescent="0.35">
      <c r="A73" s="3"/>
      <c r="B73" s="3"/>
      <c r="C73" s="9"/>
      <c r="D73" s="3"/>
      <c r="E73" s="6"/>
      <c r="F73" s="3"/>
      <c r="G73" s="3"/>
      <c r="H73" s="3"/>
      <c r="I73" s="3"/>
      <c r="J73" s="3"/>
    </row>
    <row r="74" spans="1:10" ht="15.75" customHeight="1" x14ac:dyDescent="0.35">
      <c r="A74" s="3"/>
      <c r="B74" s="3"/>
      <c r="C74" s="9"/>
      <c r="D74" s="3"/>
      <c r="E74" s="6"/>
      <c r="F74" s="3"/>
      <c r="G74" s="3"/>
      <c r="H74" s="3"/>
      <c r="I74" s="3"/>
      <c r="J74" s="3"/>
    </row>
    <row r="75" spans="1:10" ht="15.75" customHeight="1" x14ac:dyDescent="0.35">
      <c r="A75" s="3"/>
      <c r="B75" s="3"/>
      <c r="C75" s="9"/>
      <c r="D75" s="3"/>
      <c r="E75" s="6"/>
      <c r="F75" s="3"/>
      <c r="G75" s="3"/>
      <c r="H75" s="3"/>
      <c r="I75" s="3"/>
      <c r="J75" s="3"/>
    </row>
    <row r="76" spans="1:10" ht="15.75" customHeight="1" x14ac:dyDescent="0.35">
      <c r="A76" s="3"/>
      <c r="B76" s="3"/>
      <c r="C76" s="9"/>
      <c r="D76" s="3"/>
      <c r="E76" s="6"/>
      <c r="F76" s="3"/>
      <c r="G76" s="3"/>
      <c r="H76" s="3"/>
      <c r="I76" s="3"/>
      <c r="J76" s="3"/>
    </row>
    <row r="77" spans="1:10" ht="15.75" customHeight="1" x14ac:dyDescent="0.35">
      <c r="A77" s="3"/>
      <c r="B77" s="3"/>
      <c r="C77" s="9"/>
      <c r="D77" s="3"/>
      <c r="E77" s="6"/>
      <c r="F77" s="3"/>
      <c r="G77" s="3"/>
      <c r="H77" s="3"/>
      <c r="I77" s="3"/>
      <c r="J77" s="3"/>
    </row>
    <row r="78" spans="1:10" ht="15.75" customHeight="1" x14ac:dyDescent="0.35">
      <c r="A78" s="3"/>
      <c r="B78" s="3"/>
      <c r="C78" s="9"/>
      <c r="D78" s="3"/>
      <c r="E78" s="6"/>
      <c r="F78" s="3"/>
      <c r="G78" s="3"/>
      <c r="H78" s="3"/>
      <c r="I78" s="3"/>
      <c r="J78" s="3"/>
    </row>
    <row r="79" spans="1:10" ht="15.75" customHeight="1" x14ac:dyDescent="0.35">
      <c r="A79" s="3"/>
      <c r="B79" s="3"/>
      <c r="C79" s="9"/>
      <c r="D79" s="3"/>
      <c r="E79" s="6"/>
      <c r="F79" s="3"/>
      <c r="G79" s="3"/>
      <c r="H79" s="3"/>
      <c r="I79" s="3"/>
      <c r="J79" s="3"/>
    </row>
    <row r="80" spans="1:10" ht="15.75" customHeight="1" x14ac:dyDescent="0.35">
      <c r="A80" s="3"/>
      <c r="B80" s="3"/>
      <c r="C80" s="9"/>
      <c r="D80" s="3"/>
      <c r="E80" s="6"/>
      <c r="F80" s="3"/>
      <c r="G80" s="3"/>
      <c r="H80" s="3"/>
      <c r="I80" s="3"/>
      <c r="J80" s="3"/>
    </row>
    <row r="81" spans="1:10" ht="15.75" customHeight="1" x14ac:dyDescent="0.35">
      <c r="A81" s="3"/>
      <c r="B81" s="3"/>
      <c r="C81" s="9"/>
      <c r="D81" s="3"/>
      <c r="E81" s="6"/>
      <c r="F81" s="3"/>
      <c r="G81" s="3"/>
      <c r="H81" s="3"/>
      <c r="I81" s="3"/>
      <c r="J81" s="3"/>
    </row>
    <row r="82" spans="1:10" ht="15.75" customHeight="1" x14ac:dyDescent="0.35">
      <c r="A82" s="3"/>
      <c r="B82" s="3"/>
      <c r="C82" s="9"/>
      <c r="D82" s="3"/>
      <c r="E82" s="6"/>
      <c r="F82" s="3"/>
      <c r="G82" s="3"/>
      <c r="H82" s="3"/>
      <c r="I82" s="3"/>
      <c r="J82" s="3"/>
    </row>
    <row r="83" spans="1:10" ht="15.75" customHeight="1" x14ac:dyDescent="0.35">
      <c r="A83" s="3"/>
      <c r="B83" s="3"/>
      <c r="C83" s="9"/>
      <c r="D83" s="3"/>
      <c r="E83" s="6"/>
      <c r="F83" s="3"/>
      <c r="G83" s="3"/>
      <c r="H83" s="3"/>
      <c r="I83" s="3"/>
      <c r="J83" s="3"/>
    </row>
    <row r="84" spans="1:10" ht="15.75" customHeight="1" x14ac:dyDescent="0.35">
      <c r="A84" s="3"/>
      <c r="B84" s="3"/>
      <c r="C84" s="9"/>
      <c r="D84" s="3"/>
      <c r="E84" s="6"/>
      <c r="F84" s="3"/>
      <c r="G84" s="3"/>
      <c r="H84" s="3"/>
      <c r="I84" s="3"/>
      <c r="J84" s="3"/>
    </row>
    <row r="85" spans="1:10" ht="15.75" customHeight="1" x14ac:dyDescent="0.35">
      <c r="A85" s="3"/>
      <c r="B85" s="3"/>
      <c r="C85" s="9"/>
      <c r="D85" s="3"/>
      <c r="E85" s="6"/>
      <c r="F85" s="3"/>
      <c r="G85" s="3"/>
      <c r="H85" s="3"/>
      <c r="I85" s="3"/>
      <c r="J85" s="3"/>
    </row>
    <row r="86" spans="1:10" ht="15.75" customHeight="1" x14ac:dyDescent="0.35">
      <c r="A86" s="3"/>
      <c r="B86" s="3"/>
      <c r="C86" s="9"/>
      <c r="D86" s="3"/>
      <c r="E86" s="6"/>
      <c r="F86" s="3"/>
      <c r="G86" s="3"/>
      <c r="H86" s="3"/>
      <c r="I86" s="3"/>
      <c r="J86" s="3"/>
    </row>
    <row r="87" spans="1:10" ht="15.75" customHeight="1" x14ac:dyDescent="0.35">
      <c r="A87" s="3"/>
      <c r="B87" s="3"/>
      <c r="C87" s="9"/>
      <c r="D87" s="3"/>
      <c r="E87" s="6"/>
      <c r="F87" s="3"/>
      <c r="G87" s="3"/>
      <c r="H87" s="3"/>
      <c r="I87" s="3"/>
      <c r="J87" s="3"/>
    </row>
    <row r="88" spans="1:10" ht="15.75" customHeight="1" x14ac:dyDescent="0.35">
      <c r="A88" s="3"/>
      <c r="B88" s="3"/>
      <c r="C88" s="9"/>
      <c r="D88" s="3"/>
      <c r="E88" s="6"/>
      <c r="F88" s="3"/>
      <c r="G88" s="3"/>
      <c r="H88" s="3"/>
      <c r="I88" s="3"/>
      <c r="J88" s="3"/>
    </row>
    <row r="89" spans="1:10" ht="15.75" customHeight="1" x14ac:dyDescent="0.35">
      <c r="A89" s="3"/>
      <c r="B89" s="3"/>
      <c r="C89" s="9"/>
      <c r="D89" s="3"/>
      <c r="E89" s="6"/>
      <c r="F89" s="3"/>
      <c r="G89" s="3"/>
      <c r="H89" s="3"/>
      <c r="I89" s="3"/>
      <c r="J89" s="3"/>
    </row>
    <row r="90" spans="1:10" ht="15.75" customHeight="1" x14ac:dyDescent="0.35">
      <c r="A90" s="3"/>
      <c r="B90" s="3"/>
      <c r="C90" s="9"/>
      <c r="D90" s="3"/>
      <c r="E90" s="6"/>
      <c r="F90" s="3"/>
      <c r="G90" s="3"/>
      <c r="H90" s="3"/>
      <c r="I90" s="3"/>
      <c r="J90" s="3"/>
    </row>
    <row r="91" spans="1:10" ht="15.75" customHeight="1" x14ac:dyDescent="0.35">
      <c r="A91" s="3"/>
      <c r="B91" s="3"/>
      <c r="C91" s="9"/>
      <c r="D91" s="3"/>
      <c r="E91" s="6"/>
      <c r="F91" s="3"/>
      <c r="G91" s="3"/>
      <c r="H91" s="3"/>
      <c r="I91" s="3"/>
      <c r="J91" s="3"/>
    </row>
    <row r="92" spans="1:10" ht="15.75" customHeight="1" x14ac:dyDescent="0.35">
      <c r="A92" s="3"/>
      <c r="B92" s="3"/>
      <c r="C92" s="9"/>
      <c r="D92" s="3"/>
      <c r="E92" s="6"/>
      <c r="F92" s="3"/>
      <c r="G92" s="3"/>
      <c r="H92" s="3"/>
      <c r="I92" s="3"/>
      <c r="J92" s="3"/>
    </row>
    <row r="93" spans="1:10" ht="15.75" customHeight="1" x14ac:dyDescent="0.35">
      <c r="A93" s="3"/>
      <c r="B93" s="3"/>
      <c r="C93" s="9"/>
      <c r="D93" s="3"/>
      <c r="E93" s="6"/>
      <c r="F93" s="3"/>
      <c r="G93" s="3"/>
      <c r="H93" s="3"/>
      <c r="I93" s="3"/>
      <c r="J93" s="3"/>
    </row>
    <row r="94" spans="1:10" ht="15.75" customHeight="1" x14ac:dyDescent="0.35">
      <c r="A94" s="3"/>
      <c r="B94" s="3"/>
      <c r="C94" s="9"/>
      <c r="D94" s="3"/>
      <c r="E94" s="6"/>
      <c r="F94" s="3"/>
      <c r="G94" s="3"/>
      <c r="H94" s="3"/>
      <c r="I94" s="3"/>
      <c r="J94" s="3"/>
    </row>
    <row r="95" spans="1:10" ht="15.75" customHeight="1" x14ac:dyDescent="0.35">
      <c r="A95" s="3"/>
      <c r="B95" s="3"/>
      <c r="C95" s="9"/>
      <c r="D95" s="3"/>
      <c r="E95" s="6"/>
      <c r="F95" s="3"/>
      <c r="G95" s="3"/>
      <c r="H95" s="3"/>
      <c r="I95" s="3"/>
      <c r="J95" s="3"/>
    </row>
    <row r="96" spans="1:10" ht="15.75" customHeight="1" x14ac:dyDescent="0.35">
      <c r="A96" s="3"/>
      <c r="B96" s="3"/>
      <c r="C96" s="9"/>
      <c r="D96" s="3"/>
      <c r="E96" s="6"/>
      <c r="F96" s="3"/>
      <c r="G96" s="3"/>
      <c r="H96" s="3"/>
      <c r="I96" s="3"/>
      <c r="J96" s="3"/>
    </row>
    <row r="97" spans="1:10" ht="15.75" customHeight="1" x14ac:dyDescent="0.35">
      <c r="A97" s="3"/>
      <c r="B97" s="3"/>
      <c r="C97" s="9"/>
      <c r="D97" s="3"/>
      <c r="E97" s="6"/>
      <c r="F97" s="3"/>
      <c r="G97" s="3"/>
      <c r="H97" s="3"/>
      <c r="I97" s="3"/>
      <c r="J97" s="3"/>
    </row>
    <row r="98" spans="1:10" ht="15.75" customHeight="1" x14ac:dyDescent="0.35">
      <c r="A98" s="3"/>
      <c r="B98" s="3"/>
      <c r="C98" s="9"/>
      <c r="D98" s="3"/>
      <c r="E98" s="6"/>
      <c r="F98" s="3"/>
      <c r="G98" s="3"/>
      <c r="H98" s="3"/>
      <c r="I98" s="3"/>
      <c r="J98" s="3"/>
    </row>
    <row r="99" spans="1:10" ht="15.75" customHeight="1" x14ac:dyDescent="0.35">
      <c r="A99" s="3"/>
      <c r="B99" s="3"/>
      <c r="C99" s="9"/>
      <c r="D99" s="3"/>
      <c r="E99" s="6"/>
      <c r="F99" s="3"/>
      <c r="G99" s="3"/>
      <c r="H99" s="3"/>
      <c r="I99" s="3"/>
      <c r="J99" s="3"/>
    </row>
    <row r="100" spans="1:10" ht="15.75" customHeight="1" x14ac:dyDescent="0.35">
      <c r="A100" s="3"/>
      <c r="B100" s="3"/>
      <c r="C100" s="9"/>
      <c r="D100" s="3"/>
      <c r="E100" s="6"/>
      <c r="F100" s="3"/>
      <c r="G100" s="3"/>
      <c r="H100" s="3"/>
      <c r="I100" s="3"/>
      <c r="J100" s="3"/>
    </row>
  </sheetData>
  <mergeCells count="3">
    <mergeCell ref="B1:D1"/>
    <mergeCell ref="B11:D11"/>
    <mergeCell ref="B12:D1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7"/>
  <sheetViews>
    <sheetView topLeftCell="A39" workbookViewId="0">
      <selection activeCell="D39" sqref="D39"/>
    </sheetView>
  </sheetViews>
  <sheetFormatPr defaultColWidth="14.453125" defaultRowHeight="15" customHeight="1" x14ac:dyDescent="0.35"/>
  <cols>
    <col min="1" max="1" width="9.08984375" customWidth="1"/>
    <col min="2" max="2" width="10.7265625" customWidth="1"/>
    <col min="3" max="3" width="15.7265625" customWidth="1"/>
    <col min="4" max="5" width="24.7265625" customWidth="1"/>
    <col min="6" max="6" width="49.7265625" customWidth="1"/>
    <col min="7" max="7" width="11.54296875" customWidth="1"/>
    <col min="8" max="11" width="8.7265625" customWidth="1"/>
  </cols>
  <sheetData>
    <row r="1" spans="1:11" ht="14.5" x14ac:dyDescent="0.35">
      <c r="A1" s="3"/>
      <c r="B1" s="3"/>
      <c r="C1" s="3"/>
      <c r="D1" s="3"/>
      <c r="E1" s="3"/>
      <c r="F1" s="3"/>
      <c r="G1" s="9"/>
      <c r="H1" s="3"/>
      <c r="I1" s="3"/>
      <c r="J1" s="3"/>
      <c r="K1" s="3"/>
    </row>
    <row r="2" spans="1:11" ht="14.5" x14ac:dyDescent="0.35">
      <c r="A2" s="1"/>
      <c r="B2" s="12" t="s">
        <v>25</v>
      </c>
      <c r="C2" s="12" t="s">
        <v>26</v>
      </c>
      <c r="D2" s="12" t="s">
        <v>27</v>
      </c>
      <c r="E2" s="12" t="s">
        <v>28</v>
      </c>
      <c r="F2" s="12" t="s">
        <v>29</v>
      </c>
      <c r="G2" s="23" t="s">
        <v>30</v>
      </c>
      <c r="H2" s="1"/>
      <c r="I2" s="1"/>
      <c r="J2" s="1"/>
      <c r="K2" s="1"/>
    </row>
    <row r="3" spans="1:11" ht="14.5" x14ac:dyDescent="0.35">
      <c r="A3" s="3"/>
      <c r="B3" s="24" t="s">
        <v>31</v>
      </c>
      <c r="C3" s="24" t="s">
        <v>32</v>
      </c>
      <c r="D3" s="4" t="s">
        <v>33</v>
      </c>
      <c r="E3" s="4" t="s">
        <v>34</v>
      </c>
      <c r="F3" s="4" t="s">
        <v>35</v>
      </c>
      <c r="G3" s="5">
        <v>5500</v>
      </c>
      <c r="H3" s="3"/>
      <c r="I3" s="3"/>
      <c r="J3" s="3"/>
      <c r="K3" s="3"/>
    </row>
    <row r="4" spans="1:11" ht="14.5" x14ac:dyDescent="0.35">
      <c r="A4" s="3"/>
      <c r="B4" s="24" t="s">
        <v>36</v>
      </c>
      <c r="C4" s="24" t="s">
        <v>37</v>
      </c>
      <c r="D4" s="4" t="s">
        <v>38</v>
      </c>
      <c r="E4" s="4" t="s">
        <v>17</v>
      </c>
      <c r="F4" s="4" t="s">
        <v>39</v>
      </c>
      <c r="G4" s="5">
        <v>2500</v>
      </c>
      <c r="H4" s="3"/>
      <c r="I4" s="3"/>
      <c r="J4" s="3"/>
      <c r="K4" s="3"/>
    </row>
    <row r="5" spans="1:11" ht="14.5" x14ac:dyDescent="0.35">
      <c r="A5" s="3"/>
      <c r="B5" s="24" t="s">
        <v>40</v>
      </c>
      <c r="C5" s="24" t="s">
        <v>41</v>
      </c>
      <c r="D5" s="4" t="s">
        <v>42</v>
      </c>
      <c r="E5" s="4" t="s">
        <v>18</v>
      </c>
      <c r="F5" s="4" t="s">
        <v>43</v>
      </c>
      <c r="G5" s="5">
        <v>284500</v>
      </c>
      <c r="H5" s="3"/>
      <c r="I5" s="3"/>
      <c r="J5" s="3"/>
      <c r="K5" s="3"/>
    </row>
    <row r="6" spans="1:11" ht="14.5" x14ac:dyDescent="0.35">
      <c r="A6" s="3"/>
      <c r="B6" s="24" t="s">
        <v>40</v>
      </c>
      <c r="C6" s="24" t="s">
        <v>44</v>
      </c>
      <c r="D6" s="4" t="s">
        <v>45</v>
      </c>
      <c r="E6" s="4" t="s">
        <v>17</v>
      </c>
      <c r="F6" s="4" t="s">
        <v>46</v>
      </c>
      <c r="G6" s="5">
        <v>15000</v>
      </c>
      <c r="H6" s="3"/>
      <c r="I6" s="3"/>
      <c r="J6" s="3"/>
      <c r="K6" s="3"/>
    </row>
    <row r="7" spans="1:11" ht="14.5" x14ac:dyDescent="0.35">
      <c r="A7" s="3"/>
      <c r="B7" s="24" t="s">
        <v>47</v>
      </c>
      <c r="C7" s="24" t="s">
        <v>48</v>
      </c>
      <c r="D7" s="4" t="s">
        <v>38</v>
      </c>
      <c r="E7" s="4"/>
      <c r="F7" s="4" t="s">
        <v>49</v>
      </c>
      <c r="G7" s="5">
        <v>0</v>
      </c>
      <c r="H7" s="3"/>
      <c r="I7" s="3"/>
      <c r="J7" s="3"/>
      <c r="K7" s="3"/>
    </row>
    <row r="8" spans="1:11" ht="14.5" x14ac:dyDescent="0.35">
      <c r="A8" s="3"/>
      <c r="B8" s="24" t="s">
        <v>50</v>
      </c>
      <c r="C8" s="24" t="s">
        <v>51</v>
      </c>
      <c r="D8" s="4" t="s">
        <v>42</v>
      </c>
      <c r="E8" s="4" t="s">
        <v>18</v>
      </c>
      <c r="F8" s="4" t="s">
        <v>52</v>
      </c>
      <c r="G8" s="5">
        <v>3000</v>
      </c>
      <c r="H8" s="3"/>
      <c r="I8" s="3"/>
      <c r="J8" s="3"/>
      <c r="K8" s="3"/>
    </row>
    <row r="9" spans="1:11" ht="14.5" x14ac:dyDescent="0.35">
      <c r="A9" s="3"/>
      <c r="B9" s="24" t="s">
        <v>50</v>
      </c>
      <c r="C9" s="24" t="s">
        <v>53</v>
      </c>
      <c r="D9" s="4" t="s">
        <v>38</v>
      </c>
      <c r="E9" s="4" t="s">
        <v>19</v>
      </c>
      <c r="F9" s="4" t="s">
        <v>54</v>
      </c>
      <c r="G9" s="5">
        <f>6670+500+2000</f>
        <v>9170</v>
      </c>
      <c r="H9" s="3"/>
      <c r="I9" s="3"/>
      <c r="J9" s="3"/>
      <c r="K9" s="3"/>
    </row>
    <row r="10" spans="1:11" ht="14.5" x14ac:dyDescent="0.35">
      <c r="A10" s="3"/>
      <c r="B10" s="24" t="s">
        <v>55</v>
      </c>
      <c r="C10" s="24" t="s">
        <v>56</v>
      </c>
      <c r="D10" s="4" t="s">
        <v>42</v>
      </c>
      <c r="E10" s="4" t="s">
        <v>18</v>
      </c>
      <c r="F10" s="4" t="s">
        <v>43</v>
      </c>
      <c r="G10" s="5">
        <v>68500</v>
      </c>
      <c r="H10" s="3"/>
      <c r="I10" s="3"/>
      <c r="J10" s="3"/>
      <c r="K10" s="3"/>
    </row>
    <row r="11" spans="1:11" ht="14.5" x14ac:dyDescent="0.35">
      <c r="A11" s="3"/>
      <c r="B11" s="24" t="s">
        <v>57</v>
      </c>
      <c r="C11" s="24" t="s">
        <v>58</v>
      </c>
      <c r="D11" s="4" t="s">
        <v>59</v>
      </c>
      <c r="E11" s="4" t="s">
        <v>60</v>
      </c>
      <c r="F11" s="4" t="s">
        <v>61</v>
      </c>
      <c r="G11" s="5">
        <v>2000</v>
      </c>
      <c r="H11" s="3"/>
      <c r="I11" s="3"/>
      <c r="J11" s="3"/>
      <c r="K11" s="3"/>
    </row>
    <row r="12" spans="1:11" ht="14.5" x14ac:dyDescent="0.35">
      <c r="A12" s="3"/>
      <c r="B12" s="24" t="s">
        <v>62</v>
      </c>
      <c r="C12" s="24" t="s">
        <v>63</v>
      </c>
      <c r="D12" s="4" t="s">
        <v>45</v>
      </c>
      <c r="E12" s="4" t="s">
        <v>17</v>
      </c>
      <c r="F12" s="4" t="s">
        <v>64</v>
      </c>
      <c r="G12" s="5">
        <v>10000</v>
      </c>
      <c r="H12" s="3"/>
      <c r="I12" s="3"/>
      <c r="J12" s="3"/>
      <c r="K12" s="3"/>
    </row>
    <row r="13" spans="1:11" ht="14.5" x14ac:dyDescent="0.35">
      <c r="A13" s="3"/>
      <c r="B13" s="24" t="s">
        <v>65</v>
      </c>
      <c r="C13" s="4"/>
      <c r="D13" s="4" t="s">
        <v>15</v>
      </c>
      <c r="E13" s="4" t="s">
        <v>15</v>
      </c>
      <c r="F13" s="4" t="s">
        <v>66</v>
      </c>
      <c r="G13" s="5">
        <f>'Bank Chages Details'!C13</f>
        <v>7590</v>
      </c>
      <c r="H13" s="3"/>
      <c r="I13" s="3"/>
      <c r="J13" s="3"/>
      <c r="K13" s="3"/>
    </row>
    <row r="14" spans="1:11" ht="14.5" x14ac:dyDescent="0.35">
      <c r="A14" s="3"/>
      <c r="B14" s="24" t="s">
        <v>62</v>
      </c>
      <c r="C14" s="24" t="s">
        <v>67</v>
      </c>
      <c r="D14" s="4" t="s">
        <v>42</v>
      </c>
      <c r="E14" s="4" t="s">
        <v>18</v>
      </c>
      <c r="F14" s="4" t="s">
        <v>68</v>
      </c>
      <c r="G14" s="5">
        <v>2500</v>
      </c>
      <c r="H14" s="3"/>
      <c r="I14" s="3"/>
      <c r="J14" s="3"/>
      <c r="K14" s="3"/>
    </row>
    <row r="15" spans="1:11" ht="14.5" x14ac:dyDescent="0.35">
      <c r="A15" s="3"/>
      <c r="B15" s="4"/>
      <c r="C15" s="4"/>
      <c r="D15" s="4"/>
      <c r="E15" s="4"/>
      <c r="F15" s="4"/>
      <c r="G15" s="5">
        <f>SUM(G3:G14)</f>
        <v>410260</v>
      </c>
      <c r="H15" s="3"/>
      <c r="I15" s="3"/>
      <c r="J15" s="3"/>
      <c r="K15" s="3"/>
    </row>
    <row r="16" spans="1:11" ht="14.5" x14ac:dyDescent="0.35">
      <c r="A16" s="3"/>
      <c r="B16" s="4"/>
      <c r="C16" s="4"/>
      <c r="D16" s="4"/>
      <c r="E16" s="4"/>
      <c r="F16" s="4"/>
      <c r="G16" s="5"/>
      <c r="H16" s="3"/>
      <c r="I16" s="3"/>
      <c r="J16" s="3"/>
      <c r="K16" s="3"/>
    </row>
    <row r="17" spans="1:11" ht="14.5" x14ac:dyDescent="0.35">
      <c r="A17" s="3"/>
      <c r="B17" s="4"/>
      <c r="C17" s="4"/>
      <c r="D17" s="4"/>
      <c r="E17" s="4"/>
      <c r="F17" s="4"/>
      <c r="G17" s="5"/>
      <c r="H17" s="3"/>
      <c r="I17" s="3"/>
      <c r="J17" s="3"/>
      <c r="K17" s="3"/>
    </row>
    <row r="18" spans="1:11" ht="14.5" x14ac:dyDescent="0.35">
      <c r="A18" s="3"/>
      <c r="B18" s="24" t="s">
        <v>69</v>
      </c>
      <c r="C18" s="24" t="s">
        <v>70</v>
      </c>
      <c r="D18" s="4" t="s">
        <v>38</v>
      </c>
      <c r="E18" s="4" t="s">
        <v>21</v>
      </c>
      <c r="F18" s="4" t="s">
        <v>71</v>
      </c>
      <c r="G18" s="5">
        <f>3000+500</f>
        <v>3500</v>
      </c>
      <c r="H18" s="3"/>
      <c r="I18" s="3"/>
      <c r="J18" s="3"/>
      <c r="K18" s="3"/>
    </row>
    <row r="19" spans="1:11" ht="14.5" x14ac:dyDescent="0.35">
      <c r="A19" s="3"/>
      <c r="B19" s="24" t="s">
        <v>72</v>
      </c>
      <c r="C19" s="24" t="s">
        <v>73</v>
      </c>
      <c r="D19" s="4" t="s">
        <v>38</v>
      </c>
      <c r="E19" s="4" t="s">
        <v>21</v>
      </c>
      <c r="F19" s="4" t="s">
        <v>74</v>
      </c>
      <c r="G19" s="5">
        <f>1500+3000</f>
        <v>4500</v>
      </c>
      <c r="H19" s="3"/>
      <c r="I19" s="3"/>
      <c r="J19" s="3"/>
      <c r="K19" s="3"/>
    </row>
    <row r="20" spans="1:11" ht="14.5" x14ac:dyDescent="0.35">
      <c r="A20" s="3"/>
      <c r="B20" s="24" t="s">
        <v>75</v>
      </c>
      <c r="C20" s="24" t="s">
        <v>76</v>
      </c>
      <c r="D20" s="4" t="s">
        <v>38</v>
      </c>
      <c r="E20" s="4" t="s">
        <v>21</v>
      </c>
      <c r="F20" s="4" t="s">
        <v>77</v>
      </c>
      <c r="G20" s="5">
        <v>3000</v>
      </c>
      <c r="H20" s="3"/>
      <c r="I20" s="3"/>
      <c r="J20" s="3"/>
      <c r="K20" s="3"/>
    </row>
    <row r="21" spans="1:11" ht="15.75" customHeight="1" x14ac:dyDescent="0.35">
      <c r="A21" s="3"/>
      <c r="B21" s="24" t="s">
        <v>75</v>
      </c>
      <c r="C21" s="24" t="s">
        <v>78</v>
      </c>
      <c r="D21" s="4" t="s">
        <v>33</v>
      </c>
      <c r="E21" s="4" t="s">
        <v>20</v>
      </c>
      <c r="F21" s="4" t="s">
        <v>79</v>
      </c>
      <c r="G21" s="5">
        <v>2000</v>
      </c>
      <c r="H21" s="3"/>
      <c r="I21" s="3"/>
      <c r="J21" s="3"/>
      <c r="K21" s="3"/>
    </row>
    <row r="22" spans="1:11" ht="15.75" customHeight="1" x14ac:dyDescent="0.35">
      <c r="A22" s="3"/>
      <c r="B22" s="24" t="s">
        <v>80</v>
      </c>
      <c r="C22" s="24" t="s">
        <v>81</v>
      </c>
      <c r="D22" s="4" t="s">
        <v>82</v>
      </c>
      <c r="E22" s="4" t="s">
        <v>20</v>
      </c>
      <c r="F22" s="4" t="s">
        <v>83</v>
      </c>
      <c r="G22" s="5">
        <v>30000</v>
      </c>
      <c r="H22" s="3"/>
      <c r="I22" s="3"/>
      <c r="J22" s="3"/>
      <c r="K22" s="3"/>
    </row>
    <row r="23" spans="1:11" ht="15.75" customHeight="1" x14ac:dyDescent="0.35">
      <c r="A23" s="3"/>
      <c r="B23" s="24" t="s">
        <v>84</v>
      </c>
      <c r="C23" s="24" t="s">
        <v>85</v>
      </c>
      <c r="D23" s="4" t="s">
        <v>38</v>
      </c>
      <c r="E23" s="4" t="s">
        <v>19</v>
      </c>
      <c r="F23" s="4" t="s">
        <v>86</v>
      </c>
      <c r="G23" s="5">
        <v>12000</v>
      </c>
      <c r="H23" s="3"/>
      <c r="I23" s="3"/>
      <c r="J23" s="3"/>
      <c r="K23" s="3"/>
    </row>
    <row r="24" spans="1:11" ht="15.75" customHeight="1" x14ac:dyDescent="0.35">
      <c r="A24" s="3"/>
      <c r="B24" s="24" t="s">
        <v>87</v>
      </c>
      <c r="C24" s="24" t="s">
        <v>88</v>
      </c>
      <c r="D24" s="4" t="s">
        <v>89</v>
      </c>
      <c r="E24" s="4" t="s">
        <v>19</v>
      </c>
      <c r="F24" s="4" t="s">
        <v>90</v>
      </c>
      <c r="G24" s="5">
        <v>5000</v>
      </c>
      <c r="H24" s="3"/>
      <c r="I24" s="3"/>
      <c r="J24" s="3"/>
      <c r="K24" s="3"/>
    </row>
    <row r="25" spans="1:11" ht="15.75" customHeight="1" x14ac:dyDescent="0.35">
      <c r="A25" s="3"/>
      <c r="B25" s="24" t="s">
        <v>91</v>
      </c>
      <c r="C25" s="24" t="s">
        <v>92</v>
      </c>
      <c r="D25" s="4" t="s">
        <v>42</v>
      </c>
      <c r="E25" s="4" t="s">
        <v>18</v>
      </c>
      <c r="F25" s="4"/>
      <c r="G25" s="5">
        <v>5500</v>
      </c>
      <c r="H25" s="3"/>
      <c r="I25" s="3"/>
      <c r="J25" s="3"/>
      <c r="K25" s="3"/>
    </row>
    <row r="26" spans="1:11" ht="15.75" customHeight="1" x14ac:dyDescent="0.35">
      <c r="A26" s="3"/>
      <c r="B26" s="24" t="s">
        <v>93</v>
      </c>
      <c r="C26" s="24" t="s">
        <v>94</v>
      </c>
      <c r="D26" s="4" t="s">
        <v>42</v>
      </c>
      <c r="E26" s="4" t="s">
        <v>18</v>
      </c>
      <c r="F26" s="4" t="s">
        <v>95</v>
      </c>
      <c r="G26" s="5">
        <v>395200</v>
      </c>
      <c r="H26" s="3"/>
      <c r="I26" s="3"/>
      <c r="J26" s="3"/>
      <c r="K26" s="3"/>
    </row>
    <row r="27" spans="1:11" ht="15.75" customHeight="1" x14ac:dyDescent="0.35">
      <c r="A27" s="3"/>
      <c r="B27" s="4"/>
      <c r="C27" s="24" t="s">
        <v>96</v>
      </c>
      <c r="D27" s="4" t="s">
        <v>45</v>
      </c>
      <c r="E27" s="4" t="s">
        <v>17</v>
      </c>
      <c r="F27" s="4" t="s">
        <v>97</v>
      </c>
      <c r="G27" s="5">
        <v>37500</v>
      </c>
      <c r="H27" s="3"/>
      <c r="I27" s="3"/>
      <c r="J27" s="3"/>
      <c r="K27" s="3"/>
    </row>
    <row r="28" spans="1:11" ht="15.75" customHeight="1" x14ac:dyDescent="0.35">
      <c r="A28" s="3"/>
      <c r="B28" s="24" t="s">
        <v>98</v>
      </c>
      <c r="C28" s="4"/>
      <c r="D28" s="4" t="s">
        <v>15</v>
      </c>
      <c r="E28" s="4" t="s">
        <v>15</v>
      </c>
      <c r="F28" s="4" t="s">
        <v>99</v>
      </c>
      <c r="G28" s="5">
        <f>'Bank Chages Details'!C23</f>
        <v>7452</v>
      </c>
      <c r="H28" s="3"/>
      <c r="I28" s="3"/>
      <c r="J28" s="3"/>
      <c r="K28" s="3"/>
    </row>
    <row r="29" spans="1:11" ht="15.75" customHeight="1" x14ac:dyDescent="0.35">
      <c r="A29" s="3"/>
      <c r="B29" s="4"/>
      <c r="C29" s="4"/>
      <c r="D29" s="4"/>
      <c r="E29" s="4"/>
      <c r="F29" s="4"/>
      <c r="G29" s="5">
        <f>SUM(G18:G28)</f>
        <v>505652</v>
      </c>
      <c r="H29" s="3"/>
      <c r="I29" s="3"/>
      <c r="J29" s="3"/>
      <c r="K29" s="3"/>
    </row>
    <row r="30" spans="1:11" ht="15.75" customHeight="1" x14ac:dyDescent="0.35">
      <c r="A30" s="3"/>
      <c r="B30" s="45"/>
      <c r="C30" s="45"/>
      <c r="D30" s="45"/>
      <c r="E30" s="45"/>
      <c r="F30" s="45"/>
      <c r="G30" s="46"/>
      <c r="H30" s="3"/>
      <c r="I30" s="3"/>
      <c r="J30" s="3"/>
      <c r="K30" s="3"/>
    </row>
    <row r="31" spans="1:11" ht="15.75" customHeight="1" x14ac:dyDescent="0.35">
      <c r="A31" s="3"/>
      <c r="B31" s="45"/>
      <c r="C31" s="45"/>
      <c r="D31" s="45"/>
      <c r="E31" s="45"/>
      <c r="F31" s="45"/>
      <c r="G31" s="46"/>
      <c r="H31" s="3"/>
      <c r="I31" s="3"/>
      <c r="J31" s="3"/>
      <c r="K31" s="3"/>
    </row>
    <row r="32" spans="1:11" ht="15.75" customHeight="1" x14ac:dyDescent="0.35">
      <c r="A32" s="3"/>
      <c r="B32" s="24" t="s">
        <v>100</v>
      </c>
      <c r="C32" s="24" t="s">
        <v>101</v>
      </c>
      <c r="D32" s="4" t="s">
        <v>42</v>
      </c>
      <c r="E32" s="4" t="s">
        <v>18</v>
      </c>
      <c r="F32" s="4" t="s">
        <v>102</v>
      </c>
      <c r="G32" s="5">
        <v>69700</v>
      </c>
      <c r="H32" s="3"/>
      <c r="I32" s="3"/>
      <c r="J32" s="3"/>
      <c r="K32" s="3"/>
    </row>
    <row r="33" spans="1:11" ht="15.75" customHeight="1" x14ac:dyDescent="0.35">
      <c r="A33" s="3"/>
      <c r="B33" s="24" t="s">
        <v>100</v>
      </c>
      <c r="C33" s="24" t="s">
        <v>103</v>
      </c>
      <c r="D33" s="4" t="s">
        <v>104</v>
      </c>
      <c r="E33" s="4" t="s">
        <v>21</v>
      </c>
      <c r="F33" s="4" t="s">
        <v>105</v>
      </c>
      <c r="G33" s="5">
        <v>1500</v>
      </c>
      <c r="H33" s="3"/>
      <c r="I33" s="3"/>
      <c r="J33" s="3"/>
      <c r="K33" s="3"/>
    </row>
    <row r="34" spans="1:11" ht="15.75" customHeight="1" x14ac:dyDescent="0.35">
      <c r="A34" s="3"/>
      <c r="B34" s="24" t="s">
        <v>106</v>
      </c>
      <c r="C34" s="24" t="s">
        <v>107</v>
      </c>
      <c r="D34" s="4" t="s">
        <v>108</v>
      </c>
      <c r="E34" s="4" t="s">
        <v>21</v>
      </c>
      <c r="F34" s="4" t="s">
        <v>109</v>
      </c>
      <c r="G34" s="5">
        <v>2000</v>
      </c>
      <c r="H34" s="3"/>
      <c r="I34" s="3"/>
      <c r="J34" s="3"/>
      <c r="K34" s="3"/>
    </row>
    <row r="35" spans="1:11" ht="15.75" customHeight="1" x14ac:dyDescent="0.35">
      <c r="A35" s="3"/>
      <c r="B35" s="24" t="s">
        <v>110</v>
      </c>
      <c r="C35" s="24" t="s">
        <v>111</v>
      </c>
      <c r="D35" s="4" t="s">
        <v>38</v>
      </c>
      <c r="E35" s="4" t="s">
        <v>21</v>
      </c>
      <c r="F35" s="4" t="s">
        <v>112</v>
      </c>
      <c r="G35" s="5">
        <v>2500</v>
      </c>
      <c r="H35" s="3"/>
      <c r="I35" s="3"/>
      <c r="J35" s="3"/>
      <c r="K35" s="3"/>
    </row>
    <row r="36" spans="1:11" ht="15.75" customHeight="1" x14ac:dyDescent="0.35">
      <c r="A36" s="3"/>
      <c r="B36" s="24" t="s">
        <v>110</v>
      </c>
      <c r="C36" s="24" t="s">
        <v>113</v>
      </c>
      <c r="D36" s="4" t="s">
        <v>33</v>
      </c>
      <c r="E36" s="4" t="s">
        <v>20</v>
      </c>
      <c r="F36" s="4" t="s">
        <v>114</v>
      </c>
      <c r="G36" s="5">
        <v>5500</v>
      </c>
      <c r="H36" s="3"/>
      <c r="I36" s="3"/>
      <c r="J36" s="3"/>
      <c r="K36" s="3"/>
    </row>
    <row r="37" spans="1:11" ht="15.75" customHeight="1" x14ac:dyDescent="0.35">
      <c r="A37" s="3"/>
      <c r="B37" s="3"/>
      <c r="C37" s="3"/>
      <c r="D37" s="3" t="s">
        <v>15</v>
      </c>
      <c r="E37" s="4" t="s">
        <v>15</v>
      </c>
      <c r="F37" s="3"/>
      <c r="G37" s="9">
        <f>'Bank Chages Details'!C28</f>
        <v>1080</v>
      </c>
      <c r="H37" s="3"/>
      <c r="I37" s="3"/>
      <c r="J37" s="3"/>
      <c r="K37" s="3"/>
    </row>
    <row r="38" spans="1:11" ht="15.75" customHeight="1" x14ac:dyDescent="0.35">
      <c r="A38" s="3"/>
      <c r="B38" s="40">
        <v>45069</v>
      </c>
      <c r="C38" s="41" t="s">
        <v>149</v>
      </c>
      <c r="D38" s="42"/>
      <c r="E38" s="43" t="s">
        <v>143</v>
      </c>
      <c r="F38" s="42" t="s">
        <v>136</v>
      </c>
      <c r="G38" s="44">
        <v>10400</v>
      </c>
      <c r="H38" s="3"/>
      <c r="I38" s="3"/>
      <c r="J38" s="3"/>
      <c r="K38" s="3"/>
    </row>
    <row r="39" spans="1:11" ht="15.75" customHeight="1" x14ac:dyDescent="0.35">
      <c r="A39" s="3"/>
      <c r="B39" s="40">
        <v>45075</v>
      </c>
      <c r="C39" s="41" t="s">
        <v>150</v>
      </c>
      <c r="D39" s="43" t="s">
        <v>157</v>
      </c>
      <c r="E39" s="43" t="s">
        <v>144</v>
      </c>
      <c r="F39" s="42" t="s">
        <v>137</v>
      </c>
      <c r="G39" s="44">
        <v>100000</v>
      </c>
      <c r="H39" s="3"/>
      <c r="I39" s="3"/>
      <c r="J39" s="3"/>
      <c r="K39" s="3"/>
    </row>
    <row r="40" spans="1:11" ht="15.75" customHeight="1" x14ac:dyDescent="0.35">
      <c r="A40" s="3"/>
      <c r="B40" s="40">
        <v>45075</v>
      </c>
      <c r="C40" s="41" t="s">
        <v>151</v>
      </c>
      <c r="D40" s="43" t="s">
        <v>156</v>
      </c>
      <c r="E40" s="43" t="s">
        <v>145</v>
      </c>
      <c r="F40" s="42" t="s">
        <v>138</v>
      </c>
      <c r="G40" s="44">
        <v>3000</v>
      </c>
      <c r="H40" s="3"/>
      <c r="I40" s="3"/>
      <c r="J40" s="3"/>
      <c r="K40" s="3"/>
    </row>
    <row r="41" spans="1:11" ht="15.75" customHeight="1" x14ac:dyDescent="0.35">
      <c r="A41" s="3"/>
      <c r="B41" s="40">
        <v>45175</v>
      </c>
      <c r="C41" s="41" t="s">
        <v>152</v>
      </c>
      <c r="D41" s="4" t="s">
        <v>45</v>
      </c>
      <c r="E41" s="43" t="s">
        <v>146</v>
      </c>
      <c r="F41" s="42" t="s">
        <v>139</v>
      </c>
      <c r="G41" s="44">
        <v>12500</v>
      </c>
      <c r="H41" s="3"/>
      <c r="I41" s="3"/>
      <c r="J41" s="3"/>
      <c r="K41" s="3"/>
    </row>
    <row r="42" spans="1:11" ht="15.75" customHeight="1" x14ac:dyDescent="0.35">
      <c r="A42" s="3"/>
      <c r="B42" s="40">
        <v>45233</v>
      </c>
      <c r="C42" s="41" t="s">
        <v>153</v>
      </c>
      <c r="D42" s="42" t="s">
        <v>42</v>
      </c>
      <c r="E42" s="43" t="s">
        <v>147</v>
      </c>
      <c r="F42" s="42" t="s">
        <v>140</v>
      </c>
      <c r="G42" s="44">
        <v>295100</v>
      </c>
      <c r="H42" s="3"/>
      <c r="I42" s="3"/>
      <c r="J42" s="3"/>
      <c r="K42" s="3"/>
    </row>
    <row r="43" spans="1:11" ht="15.75" customHeight="1" x14ac:dyDescent="0.35">
      <c r="A43" s="3"/>
      <c r="B43" s="40">
        <v>45279</v>
      </c>
      <c r="C43" s="41" t="s">
        <v>154</v>
      </c>
      <c r="D43" s="42" t="s">
        <v>42</v>
      </c>
      <c r="E43" s="43" t="s">
        <v>147</v>
      </c>
      <c r="F43" s="42" t="s">
        <v>140</v>
      </c>
      <c r="G43" s="44">
        <v>156700</v>
      </c>
      <c r="H43" s="3"/>
      <c r="I43" s="3"/>
      <c r="J43" s="3"/>
      <c r="K43" s="3"/>
    </row>
    <row r="44" spans="1:11" ht="15.75" customHeight="1" x14ac:dyDescent="0.35">
      <c r="A44" s="3"/>
      <c r="B44" s="40">
        <v>45336</v>
      </c>
      <c r="C44" s="41" t="s">
        <v>155</v>
      </c>
      <c r="D44" s="42" t="s">
        <v>42</v>
      </c>
      <c r="E44" s="43" t="s">
        <v>147</v>
      </c>
      <c r="F44" s="42" t="s">
        <v>140</v>
      </c>
      <c r="G44" s="44">
        <v>32100</v>
      </c>
      <c r="H44" s="3"/>
      <c r="I44" s="3"/>
      <c r="J44" s="3"/>
      <c r="K44" s="3"/>
    </row>
    <row r="45" spans="1:11" ht="15.75" customHeight="1" x14ac:dyDescent="0.35">
      <c r="A45" s="3"/>
      <c r="B45" s="42"/>
      <c r="C45" s="42"/>
      <c r="D45" s="42"/>
      <c r="E45" s="43" t="s">
        <v>148</v>
      </c>
      <c r="F45" s="42" t="s">
        <v>15</v>
      </c>
      <c r="G45" s="44">
        <v>5083.75</v>
      </c>
      <c r="H45" s="3"/>
      <c r="I45" s="3"/>
      <c r="J45" s="3"/>
      <c r="K45" s="3"/>
    </row>
    <row r="46" spans="1:11" ht="15.75" customHeight="1" x14ac:dyDescent="0.35">
      <c r="A46" s="3"/>
      <c r="B46" s="3"/>
      <c r="C46" s="3"/>
      <c r="D46" s="3"/>
      <c r="E46" s="3"/>
      <c r="F46" s="47" t="s">
        <v>158</v>
      </c>
      <c r="G46" s="48">
        <f>SUM(G32:G45)</f>
        <v>697163.75</v>
      </c>
      <c r="H46" s="3"/>
      <c r="I46" s="3"/>
      <c r="J46" s="3"/>
      <c r="K46" s="3"/>
    </row>
    <row r="47" spans="1:11" ht="15.75" customHeight="1" x14ac:dyDescent="0.35">
      <c r="A47" s="3"/>
      <c r="B47" s="3"/>
      <c r="C47" s="3"/>
      <c r="D47" s="3"/>
      <c r="E47" s="3"/>
      <c r="F47" s="3"/>
      <c r="H47" s="3"/>
      <c r="I47" s="3"/>
      <c r="J47" s="3"/>
      <c r="K47" s="3"/>
    </row>
    <row r="48" spans="1:11" ht="15.75" customHeight="1" x14ac:dyDescent="0.35">
      <c r="A48" s="3"/>
      <c r="B48" s="3"/>
      <c r="C48" s="3"/>
      <c r="D48" s="3"/>
      <c r="E48" s="3"/>
      <c r="F48" s="3"/>
      <c r="G48" s="9"/>
      <c r="H48" s="3"/>
      <c r="I48" s="3"/>
      <c r="J48" s="3"/>
      <c r="K48" s="3"/>
    </row>
    <row r="49" spans="1:11" ht="15.75" customHeight="1" x14ac:dyDescent="0.35">
      <c r="A49" s="3"/>
      <c r="B49" s="3"/>
      <c r="C49" s="3"/>
      <c r="D49" s="3"/>
      <c r="E49" s="3"/>
      <c r="F49" s="3"/>
      <c r="G49" s="9"/>
      <c r="H49" s="3"/>
      <c r="I49" s="3"/>
      <c r="J49" s="3"/>
      <c r="K49" s="3"/>
    </row>
    <row r="50" spans="1:11" ht="15.75" customHeight="1" x14ac:dyDescent="0.35">
      <c r="A50" s="3"/>
      <c r="B50" s="3"/>
      <c r="C50" s="3"/>
      <c r="D50" s="3"/>
      <c r="E50" s="3"/>
      <c r="F50" s="3"/>
      <c r="G50" s="9"/>
      <c r="H50" s="3"/>
      <c r="I50" s="3"/>
      <c r="J50" s="3"/>
      <c r="K50" s="3"/>
    </row>
    <row r="51" spans="1:11" ht="15.75" customHeight="1" x14ac:dyDescent="0.35">
      <c r="A51" s="3"/>
      <c r="B51" s="3"/>
      <c r="C51" s="3"/>
      <c r="D51" s="3"/>
      <c r="E51" s="3"/>
      <c r="F51" s="3"/>
      <c r="G51" s="9"/>
      <c r="H51" s="3"/>
      <c r="I51" s="3"/>
      <c r="J51" s="3"/>
      <c r="K51" s="3"/>
    </row>
    <row r="52" spans="1:11" ht="15.75" customHeight="1" x14ac:dyDescent="0.35">
      <c r="A52" s="3"/>
      <c r="B52" s="3"/>
      <c r="C52" s="3"/>
      <c r="D52" s="3"/>
      <c r="E52" s="3"/>
      <c r="F52" s="3"/>
      <c r="G52" s="9"/>
      <c r="H52" s="3"/>
      <c r="I52" s="3"/>
      <c r="J52" s="3"/>
      <c r="K52" s="3"/>
    </row>
    <row r="53" spans="1:11" ht="15.75" customHeight="1" x14ac:dyDescent="0.35">
      <c r="A53" s="3"/>
      <c r="B53" s="3"/>
      <c r="C53" s="3"/>
      <c r="D53" s="3"/>
      <c r="E53" s="3"/>
      <c r="F53" s="3"/>
      <c r="G53" s="9"/>
      <c r="H53" s="3"/>
      <c r="I53" s="3"/>
      <c r="J53" s="3"/>
      <c r="K53" s="3"/>
    </row>
    <row r="54" spans="1:11" ht="15.75" customHeight="1" x14ac:dyDescent="0.35">
      <c r="A54" s="3"/>
      <c r="B54" s="3"/>
      <c r="C54" s="3"/>
      <c r="D54" s="3"/>
      <c r="E54" s="3"/>
      <c r="F54" s="3"/>
      <c r="G54" s="9"/>
      <c r="H54" s="3"/>
      <c r="I54" s="3"/>
      <c r="J54" s="3"/>
      <c r="K54" s="3"/>
    </row>
    <row r="55" spans="1:11" ht="15.75" customHeight="1" x14ac:dyDescent="0.35">
      <c r="A55" s="3"/>
      <c r="B55" s="3"/>
      <c r="C55" s="3"/>
      <c r="D55" s="3"/>
      <c r="E55" s="3"/>
      <c r="F55" s="3"/>
      <c r="G55" s="9"/>
      <c r="H55" s="3"/>
      <c r="I55" s="3"/>
      <c r="J55" s="3"/>
      <c r="K55" s="3"/>
    </row>
    <row r="56" spans="1:11" ht="15.75" customHeight="1" x14ac:dyDescent="0.35">
      <c r="A56" s="3"/>
      <c r="B56" s="3"/>
      <c r="C56" s="3"/>
      <c r="D56" s="3"/>
      <c r="E56" s="3"/>
      <c r="F56" s="3"/>
      <c r="G56" s="9"/>
      <c r="H56" s="3"/>
      <c r="I56" s="3"/>
      <c r="J56" s="3"/>
      <c r="K56" s="3"/>
    </row>
    <row r="57" spans="1:11" ht="15.75" customHeight="1" x14ac:dyDescent="0.35">
      <c r="A57" s="3"/>
      <c r="B57" s="3"/>
      <c r="C57" s="3"/>
      <c r="D57" s="3"/>
      <c r="E57" s="3"/>
      <c r="F57" s="3"/>
      <c r="G57" s="9"/>
      <c r="H57" s="3"/>
      <c r="I57" s="3"/>
      <c r="J57" s="3"/>
      <c r="K57" s="3"/>
    </row>
    <row r="58" spans="1:11" ht="15.75" customHeight="1" x14ac:dyDescent="0.35">
      <c r="A58" s="3"/>
      <c r="B58" s="3"/>
      <c r="C58" s="3"/>
      <c r="D58" s="3"/>
      <c r="E58" s="3"/>
      <c r="F58" s="3"/>
      <c r="G58" s="9"/>
      <c r="H58" s="3"/>
      <c r="I58" s="3"/>
      <c r="J58" s="3"/>
      <c r="K58" s="3"/>
    </row>
    <row r="59" spans="1:11" ht="15.75" customHeight="1" x14ac:dyDescent="0.35">
      <c r="A59" s="3"/>
      <c r="B59" s="3"/>
      <c r="C59" s="3"/>
      <c r="D59" s="3"/>
      <c r="E59" s="3"/>
      <c r="F59" s="3"/>
      <c r="G59" s="9"/>
      <c r="H59" s="3"/>
      <c r="I59" s="3"/>
      <c r="J59" s="3"/>
      <c r="K59" s="3"/>
    </row>
    <row r="60" spans="1:11" ht="15.75" customHeight="1" x14ac:dyDescent="0.35">
      <c r="A60" s="3"/>
      <c r="B60" s="3"/>
      <c r="C60" s="3"/>
      <c r="D60" s="3"/>
      <c r="E60" s="3"/>
      <c r="F60" s="3"/>
      <c r="G60" s="9"/>
      <c r="H60" s="3"/>
      <c r="I60" s="3"/>
      <c r="J60" s="3"/>
      <c r="K60" s="3"/>
    </row>
    <row r="61" spans="1:11" ht="15.75" customHeight="1" x14ac:dyDescent="0.35">
      <c r="A61" s="3"/>
      <c r="B61" s="3"/>
      <c r="C61" s="3"/>
      <c r="D61" s="3"/>
      <c r="E61" s="3"/>
      <c r="F61" s="3"/>
      <c r="G61" s="9"/>
      <c r="H61" s="3"/>
      <c r="I61" s="3"/>
      <c r="J61" s="3"/>
      <c r="K61" s="3"/>
    </row>
    <row r="62" spans="1:11" ht="15.75" customHeight="1" x14ac:dyDescent="0.35">
      <c r="A62" s="3"/>
      <c r="B62" s="3"/>
      <c r="C62" s="3"/>
      <c r="D62" s="3"/>
      <c r="E62" s="3"/>
      <c r="F62" s="3"/>
      <c r="G62" s="9"/>
      <c r="H62" s="3"/>
      <c r="I62" s="3"/>
      <c r="J62" s="3"/>
      <c r="K62" s="3"/>
    </row>
    <row r="63" spans="1:11" ht="15.75" customHeight="1" x14ac:dyDescent="0.35">
      <c r="A63" s="3"/>
      <c r="B63" s="3"/>
      <c r="C63" s="3"/>
      <c r="D63" s="3"/>
      <c r="E63" s="3"/>
      <c r="F63" s="3"/>
      <c r="G63" s="9"/>
      <c r="H63" s="3"/>
      <c r="I63" s="3"/>
      <c r="J63" s="3"/>
      <c r="K63" s="3"/>
    </row>
    <row r="64" spans="1:11" ht="15.75" customHeight="1" x14ac:dyDescent="0.35">
      <c r="A64" s="3"/>
      <c r="B64" s="3"/>
      <c r="C64" s="3"/>
      <c r="D64" s="3"/>
      <c r="E64" s="3"/>
      <c r="F64" s="3"/>
      <c r="G64" s="9"/>
      <c r="H64" s="3"/>
      <c r="I64" s="3"/>
      <c r="J64" s="3"/>
      <c r="K64" s="3"/>
    </row>
    <row r="65" spans="1:11" ht="15.75" customHeight="1" x14ac:dyDescent="0.35">
      <c r="A65" s="3"/>
      <c r="B65" s="3"/>
      <c r="C65" s="3"/>
      <c r="D65" s="3"/>
      <c r="E65" s="3"/>
      <c r="F65" s="3"/>
      <c r="G65" s="9"/>
      <c r="H65" s="3"/>
      <c r="I65" s="3"/>
      <c r="J65" s="3"/>
      <c r="K65" s="3"/>
    </row>
    <row r="66" spans="1:11" ht="15.75" customHeight="1" x14ac:dyDescent="0.35">
      <c r="A66" s="3"/>
      <c r="B66" s="3"/>
      <c r="C66" s="3"/>
      <c r="D66" s="3"/>
      <c r="E66" s="3"/>
      <c r="F66" s="3"/>
      <c r="G66" s="9"/>
      <c r="H66" s="3"/>
      <c r="I66" s="3"/>
      <c r="J66" s="3"/>
      <c r="K66" s="3"/>
    </row>
    <row r="67" spans="1:11" ht="15.75" customHeight="1" x14ac:dyDescent="0.35">
      <c r="A67" s="3"/>
      <c r="B67" s="3"/>
      <c r="C67" s="3"/>
      <c r="D67" s="3"/>
      <c r="E67" s="3"/>
      <c r="F67" s="3"/>
      <c r="G67" s="9"/>
      <c r="H67" s="3"/>
      <c r="I67" s="3"/>
      <c r="J67" s="3"/>
      <c r="K67" s="3"/>
    </row>
    <row r="68" spans="1:11" ht="15.75" customHeight="1" x14ac:dyDescent="0.35">
      <c r="A68" s="3"/>
      <c r="B68" s="3"/>
      <c r="C68" s="3"/>
      <c r="D68" s="3"/>
      <c r="E68" s="3"/>
      <c r="F68" s="3"/>
      <c r="G68" s="9"/>
      <c r="H68" s="3"/>
      <c r="I68" s="3"/>
      <c r="J68" s="3"/>
      <c r="K68" s="3"/>
    </row>
    <row r="69" spans="1:11" ht="15.75" customHeight="1" x14ac:dyDescent="0.35">
      <c r="A69" s="3"/>
      <c r="B69" s="3"/>
      <c r="C69" s="3"/>
      <c r="D69" s="3"/>
      <c r="E69" s="3"/>
      <c r="F69" s="3"/>
      <c r="G69" s="9"/>
      <c r="H69" s="3"/>
      <c r="I69" s="3"/>
      <c r="J69" s="3"/>
      <c r="K69" s="3"/>
    </row>
    <row r="70" spans="1:11" ht="15.75" customHeight="1" x14ac:dyDescent="0.35">
      <c r="A70" s="3"/>
      <c r="B70" s="3"/>
      <c r="C70" s="3"/>
      <c r="D70" s="3"/>
      <c r="E70" s="3"/>
      <c r="F70" s="3"/>
      <c r="G70" s="9"/>
      <c r="H70" s="3"/>
      <c r="I70" s="3"/>
      <c r="J70" s="3"/>
      <c r="K70" s="3"/>
    </row>
    <row r="71" spans="1:11" ht="15.75" customHeight="1" x14ac:dyDescent="0.35">
      <c r="A71" s="3"/>
      <c r="B71" s="3"/>
      <c r="C71" s="3"/>
      <c r="D71" s="3"/>
      <c r="E71" s="3"/>
      <c r="F71" s="3"/>
      <c r="G71" s="9"/>
      <c r="H71" s="3"/>
      <c r="I71" s="3"/>
      <c r="J71" s="3"/>
      <c r="K71" s="3"/>
    </row>
    <row r="72" spans="1:11" ht="15.75" customHeight="1" x14ac:dyDescent="0.35">
      <c r="A72" s="3"/>
      <c r="B72" s="3"/>
      <c r="C72" s="3"/>
      <c r="D72" s="3"/>
      <c r="E72" s="3"/>
      <c r="F72" s="3"/>
      <c r="G72" s="9"/>
      <c r="H72" s="3"/>
      <c r="I72" s="3"/>
      <c r="J72" s="3"/>
      <c r="K72" s="3"/>
    </row>
    <row r="73" spans="1:11" ht="15.75" customHeight="1" x14ac:dyDescent="0.35">
      <c r="A73" s="3"/>
      <c r="B73" s="3"/>
      <c r="C73" s="3"/>
      <c r="D73" s="3"/>
      <c r="E73" s="3"/>
      <c r="F73" s="3"/>
      <c r="G73" s="9"/>
      <c r="H73" s="3"/>
      <c r="I73" s="3"/>
      <c r="J73" s="3"/>
      <c r="K73" s="3"/>
    </row>
    <row r="74" spans="1:11" ht="15.75" customHeight="1" x14ac:dyDescent="0.35">
      <c r="A74" s="3"/>
      <c r="B74" s="3"/>
      <c r="C74" s="3"/>
      <c r="D74" s="3"/>
      <c r="E74" s="3"/>
      <c r="F74" s="3"/>
      <c r="G74" s="9"/>
      <c r="H74" s="3"/>
      <c r="I74" s="3"/>
      <c r="J74" s="3"/>
      <c r="K74" s="3"/>
    </row>
    <row r="75" spans="1:11" ht="15.75" customHeight="1" x14ac:dyDescent="0.35">
      <c r="A75" s="3"/>
      <c r="B75" s="3"/>
      <c r="C75" s="3"/>
      <c r="D75" s="3"/>
      <c r="E75" s="3"/>
      <c r="F75" s="3"/>
      <c r="G75" s="9"/>
      <c r="H75" s="3"/>
      <c r="I75" s="3"/>
      <c r="J75" s="3"/>
      <c r="K75" s="3"/>
    </row>
    <row r="76" spans="1:11" ht="15.75" customHeight="1" x14ac:dyDescent="0.35">
      <c r="A76" s="3"/>
      <c r="B76" s="3"/>
      <c r="C76" s="3"/>
      <c r="D76" s="3"/>
      <c r="E76" s="3"/>
      <c r="F76" s="3"/>
      <c r="G76" s="9"/>
      <c r="H76" s="3"/>
      <c r="I76" s="3"/>
      <c r="J76" s="3"/>
      <c r="K76" s="3"/>
    </row>
    <row r="77" spans="1:11" ht="15.75" customHeight="1" x14ac:dyDescent="0.35">
      <c r="A77" s="3"/>
      <c r="B77" s="3"/>
      <c r="C77" s="3"/>
      <c r="D77" s="3"/>
      <c r="E77" s="3"/>
      <c r="F77" s="3"/>
      <c r="G77" s="9"/>
      <c r="H77" s="3"/>
      <c r="I77" s="3"/>
      <c r="J77" s="3"/>
      <c r="K77" s="3"/>
    </row>
    <row r="78" spans="1:11" ht="15.75" customHeight="1" x14ac:dyDescent="0.35">
      <c r="A78" s="3"/>
      <c r="B78" s="3"/>
      <c r="C78" s="3"/>
      <c r="D78" s="3"/>
      <c r="E78" s="3"/>
      <c r="F78" s="3"/>
      <c r="G78" s="9"/>
      <c r="H78" s="3"/>
      <c r="I78" s="3"/>
      <c r="J78" s="3"/>
      <c r="K78" s="3"/>
    </row>
    <row r="79" spans="1:11" ht="15.75" customHeight="1" x14ac:dyDescent="0.35">
      <c r="A79" s="3"/>
      <c r="B79" s="3"/>
      <c r="C79" s="3"/>
      <c r="D79" s="3"/>
      <c r="E79" s="3"/>
      <c r="F79" s="3"/>
      <c r="G79" s="9"/>
      <c r="H79" s="3"/>
      <c r="I79" s="3"/>
      <c r="J79" s="3"/>
      <c r="K79" s="3"/>
    </row>
    <row r="80" spans="1:11" ht="15.75" customHeight="1" x14ac:dyDescent="0.35">
      <c r="A80" s="3"/>
      <c r="B80" s="3"/>
      <c r="C80" s="3"/>
      <c r="D80" s="3"/>
      <c r="E80" s="3"/>
      <c r="F80" s="3"/>
      <c r="G80" s="9"/>
      <c r="H80" s="3"/>
      <c r="I80" s="3"/>
      <c r="J80" s="3"/>
      <c r="K80" s="3"/>
    </row>
    <row r="81" spans="1:11" ht="15.75" customHeight="1" x14ac:dyDescent="0.35">
      <c r="A81" s="3"/>
      <c r="B81" s="3"/>
      <c r="C81" s="3"/>
      <c r="D81" s="3"/>
      <c r="E81" s="3"/>
      <c r="F81" s="3"/>
      <c r="G81" s="9"/>
      <c r="H81" s="3"/>
      <c r="I81" s="3"/>
      <c r="J81" s="3"/>
      <c r="K81" s="3"/>
    </row>
    <row r="82" spans="1:11" ht="15.75" customHeight="1" x14ac:dyDescent="0.35">
      <c r="A82" s="3"/>
      <c r="B82" s="3"/>
      <c r="C82" s="3"/>
      <c r="D82" s="3"/>
      <c r="E82" s="3"/>
      <c r="F82" s="3"/>
      <c r="G82" s="9"/>
      <c r="H82" s="3"/>
      <c r="I82" s="3"/>
      <c r="J82" s="3"/>
      <c r="K82" s="3"/>
    </row>
    <row r="83" spans="1:11" ht="15.75" customHeight="1" x14ac:dyDescent="0.35">
      <c r="A83" s="3"/>
      <c r="B83" s="3"/>
      <c r="C83" s="3"/>
      <c r="D83" s="3"/>
      <c r="E83" s="3"/>
      <c r="F83" s="3"/>
      <c r="G83" s="9"/>
      <c r="H83" s="3"/>
      <c r="I83" s="3"/>
      <c r="J83" s="3"/>
      <c r="K83" s="3"/>
    </row>
    <row r="84" spans="1:11" ht="15.75" customHeight="1" x14ac:dyDescent="0.35">
      <c r="A84" s="3"/>
      <c r="B84" s="3"/>
      <c r="C84" s="3"/>
      <c r="D84" s="3"/>
      <c r="E84" s="3"/>
      <c r="F84" s="3"/>
      <c r="G84" s="9"/>
      <c r="H84" s="3"/>
      <c r="I84" s="3"/>
      <c r="J84" s="3"/>
      <c r="K84" s="3"/>
    </row>
    <row r="85" spans="1:11" ht="15.75" customHeight="1" x14ac:dyDescent="0.35">
      <c r="A85" s="3"/>
      <c r="B85" s="3"/>
      <c r="C85" s="3"/>
      <c r="D85" s="3"/>
      <c r="E85" s="3"/>
      <c r="F85" s="3"/>
      <c r="G85" s="9"/>
      <c r="H85" s="3"/>
      <c r="I85" s="3"/>
      <c r="J85" s="3"/>
      <c r="K85" s="3"/>
    </row>
    <row r="86" spans="1:11" ht="15.75" customHeight="1" x14ac:dyDescent="0.35">
      <c r="A86" s="3"/>
      <c r="B86" s="3"/>
      <c r="C86" s="3"/>
      <c r="D86" s="3"/>
      <c r="E86" s="3"/>
      <c r="F86" s="3"/>
      <c r="G86" s="9"/>
      <c r="H86" s="3"/>
      <c r="I86" s="3"/>
      <c r="J86" s="3"/>
      <c r="K86" s="3"/>
    </row>
    <row r="87" spans="1:11" ht="15.75" customHeight="1" x14ac:dyDescent="0.35">
      <c r="A87" s="3"/>
      <c r="B87" s="3"/>
      <c r="C87" s="3"/>
      <c r="D87" s="3"/>
      <c r="E87" s="3"/>
      <c r="F87" s="3"/>
      <c r="G87" s="9"/>
      <c r="H87" s="3"/>
      <c r="I87" s="3"/>
      <c r="J87" s="3"/>
      <c r="K87" s="3"/>
    </row>
    <row r="88" spans="1:11" ht="15.75" customHeight="1" x14ac:dyDescent="0.35">
      <c r="A88" s="3"/>
      <c r="B88" s="3"/>
      <c r="C88" s="3"/>
      <c r="D88" s="3"/>
      <c r="E88" s="3"/>
      <c r="F88" s="3"/>
      <c r="G88" s="9"/>
      <c r="H88" s="3"/>
      <c r="I88" s="3"/>
      <c r="J88" s="3"/>
      <c r="K88" s="3"/>
    </row>
    <row r="89" spans="1:11" ht="15.75" customHeight="1" x14ac:dyDescent="0.35">
      <c r="A89" s="3"/>
      <c r="B89" s="3"/>
      <c r="C89" s="3"/>
      <c r="D89" s="3"/>
      <c r="E89" s="3"/>
      <c r="F89" s="3"/>
      <c r="G89" s="9"/>
      <c r="H89" s="3"/>
      <c r="I89" s="3"/>
      <c r="J89" s="3"/>
      <c r="K89" s="3"/>
    </row>
    <row r="90" spans="1:11" ht="15.75" customHeight="1" x14ac:dyDescent="0.35">
      <c r="A90" s="3"/>
      <c r="B90" s="3"/>
      <c r="C90" s="3"/>
      <c r="D90" s="3"/>
      <c r="E90" s="3"/>
      <c r="F90" s="3"/>
      <c r="G90" s="9"/>
      <c r="H90" s="3"/>
      <c r="I90" s="3"/>
      <c r="J90" s="3"/>
      <c r="K90" s="3"/>
    </row>
    <row r="91" spans="1:11" ht="15.75" customHeight="1" x14ac:dyDescent="0.35">
      <c r="A91" s="3"/>
      <c r="B91" s="3"/>
      <c r="C91" s="3"/>
      <c r="D91" s="3"/>
      <c r="E91" s="3"/>
      <c r="F91" s="3"/>
      <c r="G91" s="9"/>
      <c r="H91" s="3"/>
      <c r="I91" s="3"/>
      <c r="J91" s="3"/>
      <c r="K91" s="3"/>
    </row>
    <row r="92" spans="1:11" ht="15.75" customHeight="1" x14ac:dyDescent="0.35">
      <c r="A92" s="3"/>
      <c r="B92" s="3"/>
      <c r="C92" s="3"/>
      <c r="D92" s="3"/>
      <c r="E92" s="3"/>
      <c r="F92" s="3"/>
      <c r="G92" s="9"/>
      <c r="H92" s="3"/>
      <c r="I92" s="3"/>
      <c r="J92" s="3"/>
      <c r="K92" s="3"/>
    </row>
    <row r="93" spans="1:11" ht="15.75" customHeight="1" x14ac:dyDescent="0.35">
      <c r="A93" s="3"/>
      <c r="B93" s="3"/>
      <c r="C93" s="3"/>
      <c r="D93" s="3"/>
      <c r="E93" s="3"/>
      <c r="F93" s="3"/>
      <c r="G93" s="9"/>
      <c r="H93" s="3"/>
      <c r="I93" s="3"/>
      <c r="J93" s="3"/>
      <c r="K93" s="3"/>
    </row>
    <row r="94" spans="1:11" ht="15.75" customHeight="1" x14ac:dyDescent="0.35">
      <c r="A94" s="3"/>
      <c r="B94" s="3"/>
      <c r="C94" s="3"/>
      <c r="D94" s="3"/>
      <c r="E94" s="3"/>
      <c r="F94" s="3"/>
      <c r="G94" s="9"/>
      <c r="H94" s="3"/>
      <c r="I94" s="3"/>
      <c r="J94" s="3"/>
      <c r="K94" s="3"/>
    </row>
    <row r="95" spans="1:11" ht="15.75" customHeight="1" x14ac:dyDescent="0.35">
      <c r="A95" s="3"/>
      <c r="B95" s="3"/>
      <c r="C95" s="3"/>
      <c r="D95" s="3"/>
      <c r="E95" s="3"/>
      <c r="F95" s="3"/>
      <c r="G95" s="9"/>
      <c r="H95" s="3"/>
      <c r="I95" s="3"/>
      <c r="J95" s="3"/>
      <c r="K95" s="3"/>
    </row>
    <row r="96" spans="1:11" ht="15.75" customHeight="1" x14ac:dyDescent="0.35">
      <c r="A96" s="3"/>
      <c r="B96" s="3"/>
      <c r="C96" s="3"/>
      <c r="D96" s="3"/>
      <c r="E96" s="3"/>
      <c r="F96" s="3"/>
      <c r="G96" s="9"/>
      <c r="H96" s="3"/>
      <c r="I96" s="3"/>
      <c r="J96" s="3"/>
      <c r="K96" s="3"/>
    </row>
    <row r="97" spans="1:11" ht="15.75" customHeight="1" x14ac:dyDescent="0.35">
      <c r="A97" s="3"/>
      <c r="B97" s="3"/>
      <c r="C97" s="3"/>
      <c r="D97" s="3"/>
      <c r="E97" s="3"/>
      <c r="F97" s="3"/>
      <c r="G97" s="9"/>
      <c r="H97" s="3"/>
      <c r="I97" s="3"/>
      <c r="J97" s="3"/>
      <c r="K97" s="3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6F269-A10C-486D-B4DE-1AE85CFC2BEB}">
  <dimension ref="A1:E14"/>
  <sheetViews>
    <sheetView workbookViewId="0">
      <selection activeCell="E14" sqref="E14"/>
    </sheetView>
  </sheetViews>
  <sheetFormatPr defaultRowHeight="14.5" x14ac:dyDescent="0.35"/>
  <cols>
    <col min="2" max="2" width="11.08984375" bestFit="1" customWidth="1"/>
    <col min="5" max="5" width="11.08984375" bestFit="1" customWidth="1"/>
  </cols>
  <sheetData>
    <row r="1" spans="1:5" x14ac:dyDescent="0.35">
      <c r="A1" s="30"/>
      <c r="B1" s="30"/>
      <c r="C1" s="30"/>
    </row>
    <row r="2" spans="1:5" x14ac:dyDescent="0.35">
      <c r="A2" s="30"/>
      <c r="B2" s="31">
        <v>117100</v>
      </c>
      <c r="C2" s="30"/>
      <c r="E2">
        <v>121500</v>
      </c>
    </row>
    <row r="3" spans="1:5" x14ac:dyDescent="0.35">
      <c r="A3" s="30"/>
      <c r="B3" s="31">
        <v>52450</v>
      </c>
      <c r="C3" s="30"/>
      <c r="E3">
        <v>6900</v>
      </c>
    </row>
    <row r="4" spans="1:5" x14ac:dyDescent="0.35">
      <c r="A4" s="30"/>
      <c r="B4" s="31">
        <v>269300</v>
      </c>
      <c r="C4" s="30"/>
      <c r="E4">
        <v>7700</v>
      </c>
    </row>
    <row r="5" spans="1:5" x14ac:dyDescent="0.35">
      <c r="A5" s="30"/>
      <c r="B5" s="31">
        <v>100400</v>
      </c>
      <c r="C5" s="30"/>
      <c r="E5">
        <v>7400</v>
      </c>
    </row>
    <row r="6" spans="1:5" x14ac:dyDescent="0.35">
      <c r="A6" s="30"/>
      <c r="B6" s="31">
        <v>31800</v>
      </c>
      <c r="C6" s="30"/>
      <c r="E6">
        <v>42500</v>
      </c>
    </row>
    <row r="7" spans="1:5" x14ac:dyDescent="0.35">
      <c r="A7" s="30"/>
      <c r="B7" s="31">
        <v>8600</v>
      </c>
      <c r="C7" s="30"/>
      <c r="E7">
        <v>354250</v>
      </c>
    </row>
    <row r="8" spans="1:5" x14ac:dyDescent="0.35">
      <c r="A8" s="30"/>
      <c r="B8" s="31">
        <f>SUM(B2:B7)</f>
        <v>579650</v>
      </c>
      <c r="C8" s="30"/>
      <c r="E8">
        <v>157900</v>
      </c>
    </row>
    <row r="9" spans="1:5" x14ac:dyDescent="0.35">
      <c r="A9" s="30"/>
      <c r="B9" s="30"/>
      <c r="C9" s="30"/>
      <c r="E9">
        <v>29300</v>
      </c>
    </row>
    <row r="10" spans="1:5" x14ac:dyDescent="0.35">
      <c r="E10">
        <v>34900</v>
      </c>
    </row>
    <row r="11" spans="1:5" x14ac:dyDescent="0.35">
      <c r="E11">
        <v>13600</v>
      </c>
    </row>
    <row r="12" spans="1:5" x14ac:dyDescent="0.35">
      <c r="E12">
        <v>12700</v>
      </c>
    </row>
    <row r="13" spans="1:5" x14ac:dyDescent="0.35">
      <c r="E13" s="49" t="s">
        <v>161</v>
      </c>
    </row>
    <row r="14" spans="1:5" x14ac:dyDescent="0.35">
      <c r="E14" s="32">
        <f>SUM(E2:E13)</f>
        <v>788650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9E05-43EC-4595-ABE3-3B159CD0A2A4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0"/>
  <sheetViews>
    <sheetView workbookViewId="0"/>
  </sheetViews>
  <sheetFormatPr defaultColWidth="14.453125" defaultRowHeight="15" customHeight="1" x14ac:dyDescent="0.35"/>
  <cols>
    <col min="1" max="1" width="9.08984375" customWidth="1"/>
    <col min="2" max="2" width="17.81640625" customWidth="1"/>
    <col min="3" max="6" width="9.08984375" customWidth="1"/>
    <col min="7" max="11" width="8.7265625" customWidth="1"/>
  </cols>
  <sheetData>
    <row r="1" spans="1:11" ht="14.5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4.5" x14ac:dyDescent="0.35">
      <c r="A2" s="3"/>
      <c r="B2" s="4" t="s">
        <v>115</v>
      </c>
      <c r="C2" s="4"/>
      <c r="D2" s="3"/>
      <c r="E2" s="3"/>
      <c r="F2" s="3"/>
      <c r="G2" s="3"/>
      <c r="H2" s="3"/>
      <c r="I2" s="3"/>
      <c r="J2" s="3"/>
      <c r="K2" s="3"/>
    </row>
    <row r="3" spans="1:11" ht="14.5" x14ac:dyDescent="0.35">
      <c r="A3" s="3"/>
      <c r="B3" s="4" t="s">
        <v>116</v>
      </c>
      <c r="C3" s="4">
        <f>60+300+60+300+200+60+300</f>
        <v>1280</v>
      </c>
      <c r="D3" s="3"/>
      <c r="E3" s="3"/>
      <c r="F3" s="3"/>
      <c r="G3" s="3"/>
      <c r="H3" s="3"/>
      <c r="I3" s="3"/>
      <c r="J3" s="3"/>
      <c r="K3" s="3"/>
    </row>
    <row r="4" spans="1:11" ht="14.5" x14ac:dyDescent="0.35">
      <c r="A4" s="3"/>
      <c r="B4" s="4" t="s">
        <v>117</v>
      </c>
      <c r="C4" s="4">
        <f>60+300+63+315+60+300+250+300+1500+60+300</f>
        <v>3508</v>
      </c>
      <c r="D4" s="3"/>
      <c r="E4" s="3"/>
      <c r="F4" s="3"/>
      <c r="G4" s="3"/>
      <c r="H4" s="3"/>
      <c r="I4" s="3"/>
      <c r="J4" s="3"/>
      <c r="K4" s="3"/>
    </row>
    <row r="5" spans="1:11" ht="14.5" x14ac:dyDescent="0.35">
      <c r="A5" s="3"/>
      <c r="B5" s="4" t="s">
        <v>118</v>
      </c>
      <c r="C5" s="4">
        <v>0</v>
      </c>
      <c r="D5" s="3"/>
      <c r="E5" s="3"/>
      <c r="F5" s="3"/>
      <c r="G5" s="3"/>
      <c r="H5" s="3"/>
      <c r="I5" s="3"/>
      <c r="J5" s="3"/>
      <c r="K5" s="3"/>
    </row>
    <row r="6" spans="1:11" ht="14.5" x14ac:dyDescent="0.35">
      <c r="A6" s="3"/>
      <c r="B6" s="4" t="s">
        <v>119</v>
      </c>
      <c r="C6" s="4">
        <v>0</v>
      </c>
      <c r="D6" s="3"/>
      <c r="E6" s="3"/>
      <c r="F6" s="3"/>
      <c r="G6" s="3"/>
      <c r="H6" s="3"/>
      <c r="I6" s="3"/>
      <c r="J6" s="3"/>
      <c r="K6" s="3"/>
    </row>
    <row r="7" spans="1:11" ht="14.5" x14ac:dyDescent="0.35">
      <c r="A7" s="3"/>
      <c r="B7" s="4" t="s">
        <v>120</v>
      </c>
      <c r="C7" s="4">
        <f>60+300</f>
        <v>360</v>
      </c>
      <c r="D7" s="3"/>
      <c r="E7" s="3"/>
      <c r="F7" s="3"/>
      <c r="G7" s="3"/>
      <c r="H7" s="3"/>
      <c r="I7" s="3"/>
      <c r="J7" s="3"/>
      <c r="K7" s="3"/>
    </row>
    <row r="8" spans="1:11" ht="14.5" x14ac:dyDescent="0.35">
      <c r="A8" s="3"/>
      <c r="B8" s="4" t="s">
        <v>121</v>
      </c>
      <c r="C8" s="4">
        <v>0</v>
      </c>
      <c r="D8" s="3"/>
      <c r="E8" s="3"/>
      <c r="F8" s="3"/>
      <c r="G8" s="3"/>
      <c r="H8" s="3"/>
      <c r="I8" s="3"/>
      <c r="J8" s="3"/>
      <c r="K8" s="3"/>
    </row>
    <row r="9" spans="1:11" ht="14.5" x14ac:dyDescent="0.35">
      <c r="A9" s="3"/>
      <c r="B9" s="4" t="s">
        <v>122</v>
      </c>
      <c r="C9" s="4">
        <f>84+420+40+200</f>
        <v>744</v>
      </c>
      <c r="D9" s="3"/>
      <c r="E9" s="3"/>
      <c r="F9" s="3"/>
      <c r="G9" s="3"/>
      <c r="H9" s="3"/>
      <c r="I9" s="3"/>
      <c r="J9" s="3"/>
      <c r="K9" s="3"/>
    </row>
    <row r="10" spans="1:11" ht="14.5" x14ac:dyDescent="0.35">
      <c r="A10" s="3"/>
      <c r="B10" s="4" t="s">
        <v>123</v>
      </c>
      <c r="C10" s="4">
        <f>60+300</f>
        <v>360</v>
      </c>
      <c r="D10" s="3"/>
      <c r="E10" s="3"/>
      <c r="F10" s="3"/>
      <c r="G10" s="3"/>
      <c r="H10" s="3"/>
      <c r="I10" s="3"/>
      <c r="J10" s="3"/>
      <c r="K10" s="3"/>
    </row>
    <row r="11" spans="1:11" ht="14.5" x14ac:dyDescent="0.35">
      <c r="A11" s="3"/>
      <c r="B11" s="4" t="s">
        <v>124</v>
      </c>
      <c r="C11" s="4">
        <f>60+300+63+315+40+200</f>
        <v>978</v>
      </c>
      <c r="D11" s="3"/>
      <c r="E11" s="3"/>
      <c r="F11" s="3"/>
      <c r="G11" s="3"/>
      <c r="H11" s="3"/>
      <c r="I11" s="3"/>
      <c r="J11" s="3"/>
      <c r="K11" s="3"/>
    </row>
    <row r="12" spans="1:11" ht="14.5" x14ac:dyDescent="0.35">
      <c r="A12" s="3"/>
      <c r="B12" s="4" t="s">
        <v>125</v>
      </c>
      <c r="C12" s="4">
        <v>360</v>
      </c>
      <c r="D12" s="3"/>
      <c r="E12" s="3"/>
      <c r="F12" s="3"/>
      <c r="G12" s="3"/>
      <c r="H12" s="3"/>
      <c r="I12" s="3"/>
      <c r="J12" s="3"/>
      <c r="K12" s="3"/>
    </row>
    <row r="13" spans="1:11" ht="14.5" x14ac:dyDescent="0.35">
      <c r="A13" s="3"/>
      <c r="B13" s="3"/>
      <c r="C13" s="3">
        <f>SUM(C3:C12)</f>
        <v>7590</v>
      </c>
      <c r="D13" s="3"/>
      <c r="E13" s="3"/>
      <c r="F13" s="3"/>
      <c r="G13" s="3"/>
      <c r="H13" s="3"/>
      <c r="I13" s="3"/>
      <c r="J13" s="3"/>
      <c r="K13" s="3"/>
    </row>
    <row r="14" spans="1:11" ht="14.5" x14ac:dyDescent="0.35">
      <c r="A14" s="3"/>
      <c r="B14" s="3" t="s">
        <v>126</v>
      </c>
      <c r="C14" s="3"/>
      <c r="D14" s="3"/>
      <c r="E14" s="3"/>
      <c r="F14" s="3"/>
      <c r="G14" s="3"/>
      <c r="H14" s="3"/>
      <c r="I14" s="3"/>
      <c r="J14" s="3"/>
      <c r="K14" s="3"/>
    </row>
    <row r="15" spans="1:11" ht="14.5" x14ac:dyDescent="0.35">
      <c r="A15" s="3"/>
      <c r="B15" s="4" t="s">
        <v>125</v>
      </c>
      <c r="C15" s="4">
        <f>40+200+60+300</f>
        <v>600</v>
      </c>
      <c r="D15" s="3"/>
      <c r="E15" s="3"/>
      <c r="F15" s="3"/>
      <c r="G15" s="3"/>
      <c r="H15" s="3"/>
      <c r="I15" s="3"/>
      <c r="J15" s="3"/>
      <c r="K15" s="3"/>
    </row>
    <row r="16" spans="1:11" ht="14.5" x14ac:dyDescent="0.35">
      <c r="A16" s="3"/>
      <c r="B16" s="4" t="s">
        <v>127</v>
      </c>
      <c r="C16" s="4">
        <f>60+300+40+200+60+300</f>
        <v>960</v>
      </c>
      <c r="D16" s="3"/>
      <c r="E16" s="3"/>
      <c r="F16" s="3"/>
      <c r="G16" s="3"/>
      <c r="H16" s="3"/>
      <c r="I16" s="3"/>
      <c r="J16" s="3"/>
      <c r="K16" s="3"/>
    </row>
    <row r="17" spans="1:11" ht="14.5" x14ac:dyDescent="0.35">
      <c r="A17" s="3"/>
      <c r="B17" s="4" t="s">
        <v>128</v>
      </c>
      <c r="C17" s="4">
        <f>60+300+60+300+60+300+40+200+168</f>
        <v>1488</v>
      </c>
      <c r="D17" s="3"/>
      <c r="E17" s="3"/>
      <c r="F17" s="3"/>
      <c r="G17" s="3"/>
      <c r="H17" s="3"/>
      <c r="I17" s="3"/>
      <c r="J17" s="3"/>
      <c r="K17" s="3"/>
    </row>
    <row r="18" spans="1:11" ht="14.5" x14ac:dyDescent="0.35">
      <c r="A18" s="3"/>
      <c r="B18" s="4" t="s">
        <v>129</v>
      </c>
      <c r="C18" s="4">
        <f>840+60+300+40+200+360</f>
        <v>1800</v>
      </c>
      <c r="D18" s="3"/>
      <c r="E18" s="3"/>
      <c r="F18" s="3"/>
      <c r="G18" s="3"/>
      <c r="H18" s="3"/>
      <c r="I18" s="3"/>
      <c r="J18" s="3"/>
      <c r="K18" s="3"/>
    </row>
    <row r="19" spans="1:11" ht="14.5" x14ac:dyDescent="0.35">
      <c r="A19" s="3"/>
      <c r="B19" s="4" t="s">
        <v>130</v>
      </c>
      <c r="C19" s="4">
        <f>60+300+40+200</f>
        <v>600</v>
      </c>
      <c r="D19" s="3"/>
      <c r="E19" s="3"/>
      <c r="F19" s="3"/>
      <c r="G19" s="3"/>
      <c r="H19" s="3"/>
      <c r="I19" s="3"/>
      <c r="J19" s="3"/>
      <c r="K19" s="3"/>
    </row>
    <row r="20" spans="1:11" ht="14.5" x14ac:dyDescent="0.35">
      <c r="A20" s="3"/>
      <c r="B20" s="4" t="s">
        <v>131</v>
      </c>
      <c r="C20" s="4">
        <f>60+300+84+420</f>
        <v>864</v>
      </c>
      <c r="D20" s="3"/>
      <c r="E20" s="3"/>
      <c r="F20" s="3"/>
      <c r="G20" s="3"/>
      <c r="H20" s="3"/>
      <c r="I20" s="3"/>
      <c r="J20" s="3"/>
      <c r="K20" s="3"/>
    </row>
    <row r="21" spans="1:11" ht="15.75" customHeight="1" x14ac:dyDescent="0.35">
      <c r="A21" s="3"/>
      <c r="B21" s="4" t="s">
        <v>132</v>
      </c>
      <c r="C21" s="4">
        <f>360+60</f>
        <v>420</v>
      </c>
      <c r="D21" s="3"/>
      <c r="E21" s="3"/>
      <c r="F21" s="3"/>
      <c r="G21" s="3"/>
      <c r="H21" s="3"/>
      <c r="I21" s="3"/>
      <c r="J21" s="3"/>
      <c r="K21" s="3"/>
    </row>
    <row r="22" spans="1:11" ht="15.75" customHeight="1" x14ac:dyDescent="0.35">
      <c r="A22" s="3"/>
      <c r="B22" s="4" t="s">
        <v>133</v>
      </c>
      <c r="C22" s="4">
        <f>300+60+300+60</f>
        <v>720</v>
      </c>
      <c r="D22" s="3"/>
      <c r="E22" s="3"/>
      <c r="F22" s="3"/>
      <c r="G22" s="3"/>
      <c r="H22" s="3"/>
      <c r="I22" s="3"/>
      <c r="J22" s="3"/>
      <c r="K22" s="3"/>
    </row>
    <row r="23" spans="1:11" ht="15.75" customHeight="1" x14ac:dyDescent="0.35">
      <c r="A23" s="3"/>
      <c r="B23" s="3"/>
      <c r="C23" s="3">
        <f>SUM(C15:C22)</f>
        <v>7452</v>
      </c>
      <c r="D23" s="3"/>
      <c r="E23" s="3"/>
      <c r="F23" s="3"/>
      <c r="G23" s="3"/>
      <c r="H23" s="3"/>
      <c r="I23" s="3"/>
      <c r="J23" s="3"/>
      <c r="K23" s="3"/>
    </row>
    <row r="24" spans="1:11" ht="15.75" customHeight="1" x14ac:dyDescent="0.35">
      <c r="A24" s="3"/>
      <c r="B24" s="3" t="s">
        <v>134</v>
      </c>
      <c r="C24" s="3"/>
      <c r="D24" s="3"/>
      <c r="E24" s="3"/>
      <c r="F24" s="3"/>
      <c r="G24" s="3"/>
      <c r="H24" s="3"/>
      <c r="I24" s="3"/>
      <c r="J24" s="3"/>
      <c r="K24" s="3"/>
    </row>
    <row r="25" spans="1:11" ht="15.75" customHeight="1" x14ac:dyDescent="0.35">
      <c r="A25" s="3"/>
      <c r="B25" s="4" t="s">
        <v>135</v>
      </c>
      <c r="C25" s="4">
        <f>60+300+60+300+60+300</f>
        <v>1080</v>
      </c>
      <c r="D25" s="3"/>
      <c r="E25" s="3"/>
      <c r="F25" s="3"/>
      <c r="G25" s="3"/>
      <c r="H25" s="3"/>
      <c r="I25" s="3"/>
      <c r="J25" s="3"/>
      <c r="K25" s="3"/>
    </row>
    <row r="26" spans="1:11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 ht="15.75" customHeight="1" x14ac:dyDescent="0.35">
      <c r="A28" s="3"/>
      <c r="B28" s="3"/>
      <c r="C28" s="3">
        <f>SUM(C25:C27)</f>
        <v>1080</v>
      </c>
      <c r="D28" s="3"/>
      <c r="E28" s="3"/>
      <c r="F28" s="3"/>
      <c r="G28" s="3"/>
      <c r="H28" s="3"/>
      <c r="I28" s="3"/>
      <c r="J28" s="3"/>
      <c r="K28" s="3"/>
    </row>
    <row r="29" spans="1:11" ht="15.75" customHeight="1" x14ac:dyDescent="0.35">
      <c r="A29" s="3"/>
      <c r="B29" s="3"/>
      <c r="C29" s="3">
        <f>C13+C23+C28</f>
        <v>16122</v>
      </c>
      <c r="D29" s="3"/>
      <c r="E29" s="3"/>
      <c r="F29" s="3"/>
      <c r="G29" s="3"/>
      <c r="H29" s="3"/>
      <c r="I29" s="3"/>
      <c r="J29" s="3"/>
      <c r="K29" s="3"/>
    </row>
    <row r="30" spans="1:11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1:11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1:11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1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1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1:11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1:11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Y F A A B Q S w M E F A A C A A g A 5 r j c W P F q 3 7 K k A A A A 9 g A A A B I A H A B D b 2 5 m a W c v U G F j a 2 F n Z S 5 4 b W w g o h g A K K A U A A A A A A A A A A A A A A A A A A A A A A A A A A A A h Y 9 B D o I w F E S v Q r q n L T U m S j 5 l 4 V Y S E 6 J x S 2 q F R v g Y W i x 3 c + G R v I I Y R d 2 5 n D d v M X O / 3 i A d m j q 4 6 M 6 a F h M S U U 4 C j a o 9 G C w T 0 r t j u C C p h E 2 h T k W p g 1 F G G w / 2 k J D K u X P M m P e e + h l t u 5 I J z i O 2 z 9 a 5 q n R T k I 9 s / s u h Q e s K V J p I 2 L 3 G S E E j s a R i L i g H N k H I D H 4 F M e 5 9 t j 8 Q V n 3 t + k 5 L j e E 2 B z Z F Y O 8 P 8 g F Q S w M E F A A C A A g A 5 r j c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a 4 3 F h n j g 9 L o A I A A F M m A A A T A B w A R m 9 y b X V s Y X M v U 2 V j d G l v b j E u b S C i G A A o o B Q A A A A A A A A A A A A A A A A A A A A A A A A A A A D t m l 2 P m k A U h u 9 N / A 8 T 9 k Y T Q p g B Q d p 4 Y d W m t t m t C e y V G k J h X E n 5 M D A 2 u z H + 9 w 4 f 2 1 2 7 w 4 W B U l r w x u Q 9 D n P m 9 T n D D E O M b e K G A d C z b / i + 3 + v 3 4 r 0 V Y Q e s r A c s i h B M g I d J v w f o R w + P k Y 2 p s n J 2 g m F 9 8 3 A 8 + O h 6 W J i F A c E B i Q f c 7 N 3 m P s Z R v L H 3 k R t v v g Z 4 H r k / 8 G a O 4 + 8 k P G w + T O + + A N 2 Y G o v b x Z 0 h H J w d N + T B e u k f P O z T S 1 h J H h M O C h K 3 H f J Z t 0 k m S R 5 Z 9 6 f 1 0 p l w e X b c 9 r y e W 8 T a 5 j + 9 4 W Z 7 K 3 i g 6 R t P B 8 z R R m m a g h F Z Q b w L I 3 8 W e k c / S I L x I L 0 u f z o P + z 0 3 Y L Z / 6 w d q t B + o d j + k R v s h 1 e 6 H 3 G g / 5 N r 9 G D X a j 1 H t f i i N 9 k O p 0 Y + b 5 z k c D N C Q q 9 i W 2 9 V C n 5 o 6 H X 7 q g r m L Q t + E E t m b n 4 8 B N p G I J J O E l 4 p s y q K q I k U z 7 4 n r u e T J n N p 2 e K S t o Q r H S N V E B B t x w z p x m Q g 5 H h A a A A Q / k j M P n n V U o E s F u l y g j w p 0 p U B X C / T x h X 4 l H q h N e D D u 3 y u a W k i o I Z + w 5 d A h v S C S R 3 I 9 h w O s c 3 n q e b p t e V Y U T 0 h 0 x L 8 6 v w o 4 R v f / O n 4 v u l a g Q 5 E G l g F R Z C F x 4 X U E v o 0 k t g M E w h 2 A 6 D J 6 J e h S m 0 B n L M w 6 0 P 8 k 6 G y e G a S n P E s V 8 C y 3 i W f G w r r j + a 9 M 3 M x A 0 Y h / R / x V R C o o D b m C 0 h i 1 q T Q Y e 6 y u N F i l w e R Q L c B w V A G G S p s w Z G x t O w y r m K G Z 2 D K W H C m 2 S g l s s / 9 R b Q m v a s d r A 3 h V S / M 6 b g m v 4 4 7 X c r w y u W Q A m 3 I 5 Z n F Z v L G 7 i l i t J c R q H b E 1 E q u V n U m h 2 A 4 u a e 1 2 X N b H J c W q L J h V v y P R V D A Z h 1 c d m L U v S S l u Z Y G t + i W W p g L 7 f x 2 n O d R e 4 v q 4 J L R M 2 B j P n z L Y r j 7 Z + g l Q S w E C L Q A U A A I A C A D m u N x Y 8 W r f s q Q A A A D 2 A A A A E g A A A A A A A A A A A A A A A A A A A A A A Q 2 9 u Z m l n L 1 B h Y 2 t h Z 2 U u e G 1 s U E s B A i 0 A F A A C A A g A 5 r j c W A / K 6 a u k A A A A 6 Q A A A B M A A A A A A A A A A A A A A A A A 8 A A A A F t D b 2 5 0 Z W 5 0 X 1 R 5 c G V z X S 5 4 b W x Q S w E C L Q A U A A I A C A D m u N x Y Z 4 4 P S 6 A C A A B T J g A A E w A A A A A A A A A A A A A A A A D h A Q A A R m 9 y b X V s Y X M v U 2 V j d G l v b j E u b V B L B Q Y A A A A A A w A D A M I A A A D O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P q Q A A A A A A A K 2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Q Y W d l M D A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m I 3 N z I 2 N D A t M D k 1 N C 0 0 Z W I 5 L W I 1 M j M t Y j R m Z m U z N z U y Z W M 5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2 N k N z U 3 Z j Y t Y W F m Y i 0 0 O T Y 5 L W F l Z G Q t M 2 Z j Y m E 5 O T I x M m Y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d i Y T M 4 Y W E t M 2 E z Y i 0 0 M j Y 1 L W I y Z j g t Z W N h M j M 0 N G E z Z j A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y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W R i M D g x Z G E t N m U 3 N C 0 0 M m J j L W E 0 N z U t M 2 J j M D Z j O G I 2 M j Y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C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G R i N W M 4 O W Q t Y 2 Y w Y S 0 0 Y W U 1 L T g z O W E t Y z E w M j h k Y T B m O D k 2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W Q z Y z U 1 M W M t Y W I 5 Z i 0 0 N T Q 0 L W J j Z W E t N 2 Y 2 M D Y x Y T E 5 Y z N k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h Z 2 U w M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E 2 N D J j N T k t M j g z M y 0 0 N T V k L W I 0 N G E t N j B m N m E x O D M z Z T U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I 4 V D I w O j A 3 O j E w L j k 4 N j E w O D l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g K D I p L 0 N o Y W 5 n Z W Q g V H l w Z S 5 7 Q 2 9 s d W 1 u M S w w f S Z x d W 9 0 O y w m c X V v d D t T Z W N 0 a W 9 u M S 9 Q Y W d l M D A x I C g y K S 9 D a G F u Z 2 V k I F R 5 c G U u e 0 N v b H V t b j I s M X 0 m c X V v d D s s J n F 1 b 3 Q 7 U 2 V j d G l v b j E v U G F n Z T A w M S A o M i k v Q 2 h h b m d l Z C B U e X B l L n t D b 2 x 1 b W 4 z L D J 9 J n F 1 b 3 Q 7 L C Z x d W 9 0 O 1 N l Y 3 R p b 2 4 x L 1 B h Z 2 U w M D E g K D I p L 0 N o Y W 5 n Z W Q g V H l w Z S 5 7 Q 2 9 s d W 1 u N C w z f S Z x d W 9 0 O y w m c X V v d D t T Z W N 0 a W 9 u M S 9 Q Y W d l M D A x I C g y K S 9 D a G F u Z 2 V k I F R 5 c G U u e 0 N v b H V t b j U s N H 0 m c X V v d D s s J n F 1 b 3 Q 7 U 2 V j d G l v b j E v U G F n Z T A w M S A o M i k v Q 2 h h b m d l Z C B U e X B l L n t D b 2 x 1 b W 4 2 L D V 9 J n F 1 b 3 Q 7 L C Z x d W 9 0 O 1 N l Y 3 R p b 2 4 x L 1 B h Z 2 U w M D E g K D I p L 0 N o Y W 5 n Z W Q g V H l w Z S 5 7 Q 2 9 s d W 1 u N y w 2 f S Z x d W 9 0 O y w m c X V v d D t T Z W N 0 a W 9 u M S 9 Q Y W d l M D A x I C g y K S 9 D a G F u Z 2 V k I F R 5 c G U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G F n Z T A w M S A o M i k v Q 2 h h b m d l Z C B U e X B l L n t D b 2 x 1 b W 4 x L D B 9 J n F 1 b 3 Q 7 L C Z x d W 9 0 O 1 N l Y 3 R p b 2 4 x L 1 B h Z 2 U w M D E g K D I p L 0 N o Y W 5 n Z W Q g V H l w Z S 5 7 Q 2 9 s d W 1 u M i w x f S Z x d W 9 0 O y w m c X V v d D t T Z W N 0 a W 9 u M S 9 Q Y W d l M D A x I C g y K S 9 D a G F u Z 2 V k I F R 5 c G U u e 0 N v b H V t b j M s M n 0 m c X V v d D s s J n F 1 b 3 Q 7 U 2 V j d G l v b j E v U G F n Z T A w M S A o M i k v Q 2 h h b m d l Z C B U e X B l L n t D b 2 x 1 b W 4 0 L D N 9 J n F 1 b 3 Q 7 L C Z x d W 9 0 O 1 N l Y 3 R p b 2 4 x L 1 B h Z 2 U w M D E g K D I p L 0 N o Y W 5 n Z W Q g V H l w Z S 5 7 Q 2 9 s d W 1 u N S w 0 f S Z x d W 9 0 O y w m c X V v d D t T Z W N 0 a W 9 u M S 9 Q Y W d l M D A x I C g y K S 9 D a G F u Z 2 V k I F R 5 c G U u e 0 N v b H V t b j Y s N X 0 m c X V v d D s s J n F 1 b 3 Q 7 U 2 V j d G l v b j E v U G F n Z T A w M S A o M i k v Q 2 h h b m d l Z C B U e X B l L n t D b 2 x 1 b W 4 3 L D Z 9 J n F 1 b 3 Q 7 L C Z x d W 9 0 O 1 N l Y 3 R p b 2 4 x L 1 B h Z 2 U w M D E g K D I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l Z D g 1 N 2 I 0 Z i 1 m M z I 2 L T R h M T k t O W E 0 N C 0 x Y T c 3 Y j g y Y m Y w M W Q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j h U M j A 6 M D c 6 M T A u O T k y N z I 2 M l o i I C 8 + P E V u d H J 5 I F R 5 c G U 9 I k Z p b G x D b 2 x 1 b W 5 U e X B l c y I g V m F s d W U 9 I n N C Z 1 l H Q m d Z R 0 J n W U d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1 B h Z 2 U g M i B v Z i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I C g y K S 9 D a G F u Z 2 V k I F R 5 c G U u e 0 N v b H V t b j E s M H 0 m c X V v d D s s J n F 1 b 3 Q 7 U 2 V j d G l v b j E v U G F n Z T A w M i A o M i k v Q 2 h h b m d l Z C B U e X B l L n t D b 2 x 1 b W 4 y L D F 9 J n F 1 b 3 Q 7 L C Z x d W 9 0 O 1 N l Y 3 R p b 2 4 x L 1 B h Z 2 U w M D I g K D I p L 0 N o Y W 5 n Z W Q g V H l w Z S 5 7 Q 2 9 s d W 1 u M y w y f S Z x d W 9 0 O y w m c X V v d D t T Z W N 0 a W 9 u M S 9 Q Y W d l M D A y I C g y K S 9 D a G F u Z 2 V k I F R 5 c G U u e 0 N v b H V t b j Q s M 3 0 m c X V v d D s s J n F 1 b 3 Q 7 U 2 V j d G l v b j E v U G F n Z T A w M i A o M i k v Q 2 h h b m d l Z C B U e X B l L n t D b 2 x 1 b W 4 1 L D R 9 J n F 1 b 3 Q 7 L C Z x d W 9 0 O 1 N l Y 3 R p b 2 4 x L 1 B h Z 2 U w M D I g K D I p L 0 N o Y W 5 n Z W Q g V H l w Z S 5 7 Q 2 9 s d W 1 u N i w 1 f S Z x d W 9 0 O y w m c X V v d D t T Z W N 0 a W 9 u M S 9 Q Y W d l M D A y I C g y K S 9 D a G F u Z 2 V k I F R 5 c G U u e 0 N v b H V t b j c s N n 0 m c X V v d D s s J n F 1 b 3 Q 7 U 2 V j d G l v b j E v U G F n Z T A w M i A o M i k v Q 2 h h b m d l Z C B U e X B l L n t D b 2 x 1 b W 4 4 L D d 9 J n F 1 b 3 Q 7 L C Z x d W 9 0 O 1 N l Y 3 R p b 2 4 x L 1 B h Z 2 U w M D I g K D I p L 0 N o Y W 5 n Z W Q g V H l w Z S 5 7 Q 2 9 s d W 1 u O S w 4 f S Z x d W 9 0 O y w m c X V v d D t T Z W N 0 a W 9 u M S 9 Q Y W d l M D A y I C g y K S 9 D a G F u Z 2 V k I F R 5 c G U u e 0 N v b H V t b j E w L D l 9 J n F 1 b 3 Q 7 L C Z x d W 9 0 O 1 N l Y 3 R p b 2 4 x L 1 B h Z 2 U w M D I g K D I p L 0 N o Y W 5 n Z W Q g V H l w Z S 5 7 Q 2 9 s d W 1 u M T E s M T B 9 J n F 1 b 3 Q 7 L C Z x d W 9 0 O 1 N l Y 3 R p b 2 4 x L 1 B h Z 2 U w M D I g K D I p L 0 N o Y W 5 n Z W Q g V H l w Z S 5 7 U G F n Z S A y I G 9 m I D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w M i A o M i k v Q 2 h h b m d l Z C B U e X B l L n t D b 2 x 1 b W 4 x L D B 9 J n F 1 b 3 Q 7 L C Z x d W 9 0 O 1 N l Y 3 R p b 2 4 x L 1 B h Z 2 U w M D I g K D I p L 0 N o Y W 5 n Z W Q g V H l w Z S 5 7 Q 2 9 s d W 1 u M i w x f S Z x d W 9 0 O y w m c X V v d D t T Z W N 0 a W 9 u M S 9 Q Y W d l M D A y I C g y K S 9 D a G F u Z 2 V k I F R 5 c G U u e 0 N v b H V t b j M s M n 0 m c X V v d D s s J n F 1 b 3 Q 7 U 2 V j d G l v b j E v U G F n Z T A w M i A o M i k v Q 2 h h b m d l Z C B U e X B l L n t D b 2 x 1 b W 4 0 L D N 9 J n F 1 b 3 Q 7 L C Z x d W 9 0 O 1 N l Y 3 R p b 2 4 x L 1 B h Z 2 U w M D I g K D I p L 0 N o Y W 5 n Z W Q g V H l w Z S 5 7 Q 2 9 s d W 1 u N S w 0 f S Z x d W 9 0 O y w m c X V v d D t T Z W N 0 a W 9 u M S 9 Q Y W d l M D A y I C g y K S 9 D a G F u Z 2 V k I F R 5 c G U u e 0 N v b H V t b j Y s N X 0 m c X V v d D s s J n F 1 b 3 Q 7 U 2 V j d G l v b j E v U G F n Z T A w M i A o M i k v Q 2 h h b m d l Z C B U e X B l L n t D b 2 x 1 b W 4 3 L D Z 9 J n F 1 b 3 Q 7 L C Z x d W 9 0 O 1 N l Y 3 R p b 2 4 x L 1 B h Z 2 U w M D I g K D I p L 0 N o Y W 5 n Z W Q g V H l w Z S 5 7 Q 2 9 s d W 1 u O C w 3 f S Z x d W 9 0 O y w m c X V v d D t T Z W N 0 a W 9 u M S 9 Q Y W d l M D A y I C g y K S 9 D a G F u Z 2 V k I F R 5 c G U u e 0 N v b H V t b j k s O H 0 m c X V v d D s s J n F 1 b 3 Q 7 U 2 V j d G l v b j E v U G F n Z T A w M i A o M i k v Q 2 h h b m d l Z C B U e X B l L n t D b 2 x 1 b W 4 x M C w 5 f S Z x d W 9 0 O y w m c X V v d D t T Z W N 0 a W 9 u M S 9 Q Y W d l M D A y I C g y K S 9 D a G F u Z 2 V k I F R 5 c G U u e 0 N v b H V t b j E x L D E w f S Z x d W 9 0 O y w m c X V v d D t T Z W N 0 a W 9 u M S 9 Q Y W d l M D A y I C g y K S 9 D a G F u Z 2 V k I F R 5 c G U u e 1 B h Z 2 U g M i B v Z i A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N T g y N 2 N m M C 0 y O T g 0 L T R l M G I t Y j U 0 O S 0 w Z D Y 1 Z D M w N 2 Y x Y j Y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j h U M j A 6 M D c 6 M T A u O T k 5 N z A 5 M F o i I C 8 + P E V u d H J 5 I F R 5 c G U 9 I k Z p b G x D b 2 x 1 b W 5 U e X B l c y I g V m F s d W U 9 I n N C Z 1 l H Q m d Z R 0 J n W U R B d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1 B h Z 2 U g M y B v Z i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I C g y K S 9 D a G F u Z 2 V k I F R 5 c G U u e 0 N v b H V t b j E s M H 0 m c X V v d D s s J n F 1 b 3 Q 7 U 2 V j d G l v b j E v U G F n Z T A w M y A o M i k v Q 2 h h b m d l Z C B U e X B l L n t D b 2 x 1 b W 4 y L D F 9 J n F 1 b 3 Q 7 L C Z x d W 9 0 O 1 N l Y 3 R p b 2 4 x L 1 B h Z 2 U w M D M g K D I p L 0 N o Y W 5 n Z W Q g V H l w Z S 5 7 Q 2 9 s d W 1 u M y w y f S Z x d W 9 0 O y w m c X V v d D t T Z W N 0 a W 9 u M S 9 Q Y W d l M D A z I C g y K S 9 D a G F u Z 2 V k I F R 5 c G U u e 0 N v b H V t b j Q s M 3 0 m c X V v d D s s J n F 1 b 3 Q 7 U 2 V j d G l v b j E v U G F n Z T A w M y A o M i k v Q 2 h h b m d l Z C B U e X B l L n t D b 2 x 1 b W 4 1 L D R 9 J n F 1 b 3 Q 7 L C Z x d W 9 0 O 1 N l Y 3 R p b 2 4 x L 1 B h Z 2 U w M D M g K D I p L 0 N o Y W 5 n Z W Q g V H l w Z S 5 7 Q 2 9 s d W 1 u N i w 1 f S Z x d W 9 0 O y w m c X V v d D t T Z W N 0 a W 9 u M S 9 Q Y W d l M D A z I C g y K S 9 D a G F u Z 2 V k I F R 5 c G U u e 0 N v b H V t b j c s N n 0 m c X V v d D s s J n F 1 b 3 Q 7 U 2 V j d G l v b j E v U G F n Z T A w M y A o M i k v Q 2 h h b m d l Z C B U e X B l L n t D b 2 x 1 b W 4 4 L D d 9 J n F 1 b 3 Q 7 L C Z x d W 9 0 O 1 N l Y 3 R p b 2 4 x L 1 B h Z 2 U w M D M g K D I p L 0 N o Y W 5 n Z W Q g V H l w Z S 5 7 Q 2 9 s d W 1 u O S w 4 f S Z x d W 9 0 O y w m c X V v d D t T Z W N 0 a W 9 u M S 9 Q Y W d l M D A z I C g y K S 9 D a G F u Z 2 V k I F R 5 c G U u e 0 N v b H V t b j E w L D l 9 J n F 1 b 3 Q 7 L C Z x d W 9 0 O 1 N l Y 3 R p b 2 4 x L 1 B h Z 2 U w M D M g K D I p L 0 N o Y W 5 n Z W Q g V H l w Z S 5 7 U G F n Z S A z I G 9 m I D E y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n Z T A w M y A o M i k v Q 2 h h b m d l Z C B U e X B l L n t D b 2 x 1 b W 4 x L D B 9 J n F 1 b 3 Q 7 L C Z x d W 9 0 O 1 N l Y 3 R p b 2 4 x L 1 B h Z 2 U w M D M g K D I p L 0 N o Y W 5 n Z W Q g V H l w Z S 5 7 Q 2 9 s d W 1 u M i w x f S Z x d W 9 0 O y w m c X V v d D t T Z W N 0 a W 9 u M S 9 Q Y W d l M D A z I C g y K S 9 D a G F u Z 2 V k I F R 5 c G U u e 0 N v b H V t b j M s M n 0 m c X V v d D s s J n F 1 b 3 Q 7 U 2 V j d G l v b j E v U G F n Z T A w M y A o M i k v Q 2 h h b m d l Z C B U e X B l L n t D b 2 x 1 b W 4 0 L D N 9 J n F 1 b 3 Q 7 L C Z x d W 9 0 O 1 N l Y 3 R p b 2 4 x L 1 B h Z 2 U w M D M g K D I p L 0 N o Y W 5 n Z W Q g V H l w Z S 5 7 Q 2 9 s d W 1 u N S w 0 f S Z x d W 9 0 O y w m c X V v d D t T Z W N 0 a W 9 u M S 9 Q Y W d l M D A z I C g y K S 9 D a G F u Z 2 V k I F R 5 c G U u e 0 N v b H V t b j Y s N X 0 m c X V v d D s s J n F 1 b 3 Q 7 U 2 V j d G l v b j E v U G F n Z T A w M y A o M i k v Q 2 h h b m d l Z C B U e X B l L n t D b 2 x 1 b W 4 3 L D Z 9 J n F 1 b 3 Q 7 L C Z x d W 9 0 O 1 N l Y 3 R p b 2 4 x L 1 B h Z 2 U w M D M g K D I p L 0 N o Y W 5 n Z W Q g V H l w Z S 5 7 Q 2 9 s d W 1 u O C w 3 f S Z x d W 9 0 O y w m c X V v d D t T Z W N 0 a W 9 u M S 9 Q Y W d l M D A z I C g y K S 9 D a G F u Z 2 V k I F R 5 c G U u e 0 N v b H V t b j k s O H 0 m c X V v d D s s J n F 1 b 3 Q 7 U 2 V j d G l v b j E v U G F n Z T A w M y A o M i k v Q 2 h h b m d l Z C B U e X B l L n t D b 2 x 1 b W 4 x M C w 5 f S Z x d W 9 0 O y w m c X V v d D t T Z W N 0 a W 9 u M S 9 Q Y W d l M D A z I C g y K S 9 D a G F u Z 2 V k I F R 5 c G U u e 1 B h Z 2 U g M y B v Z i A x M i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y U y M C g y K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N z M 1 O W Z k N C 0 0 M G V j L T Q 4 Y 2 I t O D U w M C 0 y N j l j M 2 Q z M z Y 1 N G Q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j h U M j A 6 M D c 6 M T E u M D A 1 N z E w O V o i I C 8 + P E V u d H J 5 I F R 5 c G U 9 I k Z p b G x D b 2 x 1 b W 5 U e X B l c y I g V m F s d W U 9 I n N C Z 1 l H Q m d Z R 0 J n W U d C Z 1 l E Q X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Q Y W d l I D Q g b 2 Y g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N C A o M i k v Q 2 h h b m d l Z C B U e X B l L n t D b 2 x 1 b W 4 x L D B 9 J n F 1 b 3 Q 7 L C Z x d W 9 0 O 1 N l Y 3 R p b 2 4 x L 1 B h Z 2 U w M D Q g K D I p L 0 N o Y W 5 n Z W Q g V H l w Z S 5 7 Q 2 9 s d W 1 u M i w x f S Z x d W 9 0 O y w m c X V v d D t T Z W N 0 a W 9 u M S 9 Q Y W d l M D A 0 I C g y K S 9 D a G F u Z 2 V k I F R 5 c G U u e 0 N v b H V t b j M s M n 0 m c X V v d D s s J n F 1 b 3 Q 7 U 2 V j d G l v b j E v U G F n Z T A w N C A o M i k v Q 2 h h b m d l Z C B U e X B l L n t D b 2 x 1 b W 4 0 L D N 9 J n F 1 b 3 Q 7 L C Z x d W 9 0 O 1 N l Y 3 R p b 2 4 x L 1 B h Z 2 U w M D Q g K D I p L 0 N o Y W 5 n Z W Q g V H l w Z S 5 7 Q 2 9 s d W 1 u N S w 0 f S Z x d W 9 0 O y w m c X V v d D t T Z W N 0 a W 9 u M S 9 Q Y W d l M D A 0 I C g y K S 9 D a G F u Z 2 V k I F R 5 c G U u e 0 N v b H V t b j Y s N X 0 m c X V v d D s s J n F 1 b 3 Q 7 U 2 V j d G l v b j E v U G F n Z T A w N C A o M i k v Q 2 h h b m d l Z C B U e X B l L n t D b 2 x 1 b W 4 3 L D Z 9 J n F 1 b 3 Q 7 L C Z x d W 9 0 O 1 N l Y 3 R p b 2 4 x L 1 B h Z 2 U w M D Q g K D I p L 0 N o Y W 5 n Z W Q g V H l w Z S 5 7 Q 2 9 s d W 1 u O C w 3 f S Z x d W 9 0 O y w m c X V v d D t T Z W N 0 a W 9 u M S 9 Q Y W d l M D A 0 I C g y K S 9 D a G F u Z 2 V k I F R 5 c G U u e 0 N v b H V t b j k s O H 0 m c X V v d D s s J n F 1 b 3 Q 7 U 2 V j d G l v b j E v U G F n Z T A w N C A o M i k v Q 2 h h b m d l Z C B U e X B l L n t D b 2 x 1 b W 4 x M C w 5 f S Z x d W 9 0 O y w m c X V v d D t T Z W N 0 a W 9 u M S 9 Q Y W d l M D A 0 I C g y K S 9 D a G F u Z 2 V k I F R 5 c G U u e 0 N v b H V t b j E x L D E w f S Z x d W 9 0 O y w m c X V v d D t T Z W N 0 a W 9 u M S 9 Q Y W d l M D A 0 I C g y K S 9 D a G F u Z 2 V k I F R 5 c G U u e 0 N v b H V t b j E y L D E x f S Z x d W 9 0 O y w m c X V v d D t T Z W N 0 a W 9 u M S 9 Q Y W d l M D A 0 I C g y K S 9 D a G F u Z 2 V k I F R 5 c G U u e 0 N v b H V t b j E z L D E y f S Z x d W 9 0 O y w m c X V v d D t T Z W N 0 a W 9 u M S 9 Q Y W d l M D A 0 I C g y K S 9 D a G F u Z 2 V k I F R 5 c G U u e 1 B h Z 2 U g N C B v Z i A x M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B h Z 2 U w M D Q g K D I p L 0 N o Y W 5 n Z W Q g V H l w Z S 5 7 Q 2 9 s d W 1 u M S w w f S Z x d W 9 0 O y w m c X V v d D t T Z W N 0 a W 9 u M S 9 Q Y W d l M D A 0 I C g y K S 9 D a G F u Z 2 V k I F R 5 c G U u e 0 N v b H V t b j I s M X 0 m c X V v d D s s J n F 1 b 3 Q 7 U 2 V j d G l v b j E v U G F n Z T A w N C A o M i k v Q 2 h h b m d l Z C B U e X B l L n t D b 2 x 1 b W 4 z L D J 9 J n F 1 b 3 Q 7 L C Z x d W 9 0 O 1 N l Y 3 R p b 2 4 x L 1 B h Z 2 U w M D Q g K D I p L 0 N o Y W 5 n Z W Q g V H l w Z S 5 7 Q 2 9 s d W 1 u N C w z f S Z x d W 9 0 O y w m c X V v d D t T Z W N 0 a W 9 u M S 9 Q Y W d l M D A 0 I C g y K S 9 D a G F u Z 2 V k I F R 5 c G U u e 0 N v b H V t b j U s N H 0 m c X V v d D s s J n F 1 b 3 Q 7 U 2 V j d G l v b j E v U G F n Z T A w N C A o M i k v Q 2 h h b m d l Z C B U e X B l L n t D b 2 x 1 b W 4 2 L D V 9 J n F 1 b 3 Q 7 L C Z x d W 9 0 O 1 N l Y 3 R p b 2 4 x L 1 B h Z 2 U w M D Q g K D I p L 0 N o Y W 5 n Z W Q g V H l w Z S 5 7 Q 2 9 s d W 1 u N y w 2 f S Z x d W 9 0 O y w m c X V v d D t T Z W N 0 a W 9 u M S 9 Q Y W d l M D A 0 I C g y K S 9 D a G F u Z 2 V k I F R 5 c G U u e 0 N v b H V t b j g s N 3 0 m c X V v d D s s J n F 1 b 3 Q 7 U 2 V j d G l v b j E v U G F n Z T A w N C A o M i k v Q 2 h h b m d l Z C B U e X B l L n t D b 2 x 1 b W 4 5 L D h 9 J n F 1 b 3 Q 7 L C Z x d W 9 0 O 1 N l Y 3 R p b 2 4 x L 1 B h Z 2 U w M D Q g K D I p L 0 N o Y W 5 n Z W Q g V H l w Z S 5 7 Q 2 9 s d W 1 u M T A s O X 0 m c X V v d D s s J n F 1 b 3 Q 7 U 2 V j d G l v b j E v U G F n Z T A w N C A o M i k v Q 2 h h b m d l Z C B U e X B l L n t D b 2 x 1 b W 4 x M S w x M H 0 m c X V v d D s s J n F 1 b 3 Q 7 U 2 V j d G l v b j E v U G F n Z T A w N C A o M i k v Q 2 h h b m d l Z C B U e X B l L n t D b 2 x 1 b W 4 x M i w x M X 0 m c X V v d D s s J n F 1 b 3 Q 7 U 2 V j d G l v b j E v U G F n Z T A w N C A o M i k v Q 2 h h b m d l Z C B U e X B l L n t D b 2 x 1 b W 4 x M y w x M n 0 m c X V v d D s s J n F 1 b 3 Q 7 U 2 V j d G l v b j E v U G F n Z T A w N C A o M i k v Q 2 h h b m d l Z C B U e X B l L n t Q Y W d l I D Q g b 2 Y g M T I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j Y x O D Y 0 Y j g t N D J h Z i 0 0 N T Q z L W E y N m U t Y z I 0 Z T V k Y T k 1 M 2 V m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I 4 V D I w O j A 3 O j E x L j A x M T c x M j F a I i A v P j x F b n R y e S B U e X B l P S J G a W x s Q 2 9 s d W 1 u V H l w Z X M i I F Z h b H V l P S J z Q m d Z R 0 J n W U R B d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U G F n Z S A 1 I G 9 m I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N S A o M i k v Q 2 h h b m d l Z C B U e X B l L n t D b 2 x 1 b W 4 x L D B 9 J n F 1 b 3 Q 7 L C Z x d W 9 0 O 1 N l Y 3 R p b 2 4 x L 1 B h Z 2 U w M D U g K D I p L 0 N o Y W 5 n Z W Q g V H l w Z S 5 7 Q 2 9 s d W 1 u M i w x f S Z x d W 9 0 O y w m c X V v d D t T Z W N 0 a W 9 u M S 9 Q Y W d l M D A 1 I C g y K S 9 D a G F u Z 2 V k I F R 5 c G U u e 0 N v b H V t b j M s M n 0 m c X V v d D s s J n F 1 b 3 Q 7 U 2 V j d G l v b j E v U G F n Z T A w N S A o M i k v Q 2 h h b m d l Z C B U e X B l L n t D b 2 x 1 b W 4 0 L D N 9 J n F 1 b 3 Q 7 L C Z x d W 9 0 O 1 N l Y 3 R p b 2 4 x L 1 B h Z 2 U w M D U g K D I p L 0 N o Y W 5 n Z W Q g V H l w Z S 5 7 Q 2 9 s d W 1 u N S w 0 f S Z x d W 9 0 O y w m c X V v d D t T Z W N 0 a W 9 u M S 9 Q Y W d l M D A 1 I C g y K S 9 D a G F u Z 2 V k I F R 5 c G U u e 0 N v b H V t b j Y s N X 0 m c X V v d D s s J n F 1 b 3 Q 7 U 2 V j d G l v b j E v U G F n Z T A w N S A o M i k v Q 2 h h b m d l Z C B U e X B l L n t D b 2 x 1 b W 4 3 L D Z 9 J n F 1 b 3 Q 7 L C Z x d W 9 0 O 1 N l Y 3 R p b 2 4 x L 1 B h Z 2 U w M D U g K D I p L 0 N o Y W 5 n Z W Q g V H l w Z S 5 7 U G F n Z S A 1 I G 9 m I D E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U g K D I p L 0 N o Y W 5 n Z W Q g V H l w Z S 5 7 Q 2 9 s d W 1 u M S w w f S Z x d W 9 0 O y w m c X V v d D t T Z W N 0 a W 9 u M S 9 Q Y W d l M D A 1 I C g y K S 9 D a G F u Z 2 V k I F R 5 c G U u e 0 N v b H V t b j I s M X 0 m c X V v d D s s J n F 1 b 3 Q 7 U 2 V j d G l v b j E v U G F n Z T A w N S A o M i k v Q 2 h h b m d l Z C B U e X B l L n t D b 2 x 1 b W 4 z L D J 9 J n F 1 b 3 Q 7 L C Z x d W 9 0 O 1 N l Y 3 R p b 2 4 x L 1 B h Z 2 U w M D U g K D I p L 0 N o Y W 5 n Z W Q g V H l w Z S 5 7 Q 2 9 s d W 1 u N C w z f S Z x d W 9 0 O y w m c X V v d D t T Z W N 0 a W 9 u M S 9 Q Y W d l M D A 1 I C g y K S 9 D a G F u Z 2 V k I F R 5 c G U u e 0 N v b H V t b j U s N H 0 m c X V v d D s s J n F 1 b 3 Q 7 U 2 V j d G l v b j E v U G F n Z T A w N S A o M i k v Q 2 h h b m d l Z C B U e X B l L n t D b 2 x 1 b W 4 2 L D V 9 J n F 1 b 3 Q 7 L C Z x d W 9 0 O 1 N l Y 3 R p b 2 4 x L 1 B h Z 2 U w M D U g K D I p L 0 N o Y W 5 n Z W Q g V H l w Z S 5 7 Q 2 9 s d W 1 u N y w 2 f S Z x d W 9 0 O y w m c X V v d D t T Z W N 0 a W 9 u M S 9 Q Y W d l M D A 1 I C g y K S 9 D a G F u Z 2 V k I F R 5 c G U u e 1 B h Z 2 U g N S B v Z i A x M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Y x M z A 2 N T g 3 L W Z j M m Y t N G M x N C 0 4 N 2 I 5 L W E 3 Z G F k Y j Y 5 Y j A z Y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y O F Q y M D o w N z o x M S 4 w M T Y 3 M T Q y W i I g L z 4 8 R W 5 0 c n k g V H l w Z T 0 i R m l s b E N v b H V t b l R 5 c G V z I i B W Y W x 1 Z T 0 i c 0 J n W U d C Z 1 l H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U G F n Z S A 2 I G 9 m I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Y g K D I p L 0 N o Y W 5 n Z W Q g V H l w Z S 5 7 Q 2 9 s d W 1 u M S w w f S Z x d W 9 0 O y w m c X V v d D t T Z W N 0 a W 9 u M S 9 Q Y W d l M D A 2 I C g y K S 9 D a G F u Z 2 V k I F R 5 c G U u e 0 N v b H V t b j I s M X 0 m c X V v d D s s J n F 1 b 3 Q 7 U 2 V j d G l v b j E v U G F n Z T A w N i A o M i k v Q 2 h h b m d l Z C B U e X B l L n t D b 2 x 1 b W 4 z L D J 9 J n F 1 b 3 Q 7 L C Z x d W 9 0 O 1 N l Y 3 R p b 2 4 x L 1 B h Z 2 U w M D Y g K D I p L 0 N o Y W 5 n Z W Q g V H l w Z S 5 7 Q 2 9 s d W 1 u N C w z f S Z x d W 9 0 O y w m c X V v d D t T Z W N 0 a W 9 u M S 9 Q Y W d l M D A 2 I C g y K S 9 D a G F u Z 2 V k I F R 5 c G U u e 0 N v b H V t b j U s N H 0 m c X V v d D s s J n F 1 b 3 Q 7 U 2 V j d G l v b j E v U G F n Z T A w N i A o M i k v Q 2 h h b m d l Z C B U e X B l L n t D b 2 x 1 b W 4 2 L D V 9 J n F 1 b 3 Q 7 L C Z x d W 9 0 O 1 N l Y 3 R p b 2 4 x L 1 B h Z 2 U w M D Y g K D I p L 0 N o Y W 5 n Z W Q g V H l w Z S 5 7 Q 2 9 s d W 1 u N y w 2 f S Z x d W 9 0 O y w m c X V v d D t T Z W N 0 a W 9 u M S 9 Q Y W d l M D A 2 I C g y K S 9 D a G F u Z 2 V k I F R 5 c G U u e 0 N v b H V t b j g s N 3 0 m c X V v d D s s J n F 1 b 3 Q 7 U 2 V j d G l v b j E v U G F n Z T A w N i A o M i k v Q 2 h h b m d l Z C B U e X B l L n t D b 2 x 1 b W 4 5 L D h 9 J n F 1 b 3 Q 7 L C Z x d W 9 0 O 1 N l Y 3 R p b 2 4 x L 1 B h Z 2 U w M D Y g K D I p L 0 N o Y W 5 n Z W Q g V H l w Z S 5 7 U G F n Z S A 2 I G 9 m I D E y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2 I C g y K S 9 D a G F u Z 2 V k I F R 5 c G U u e 0 N v b H V t b j E s M H 0 m c X V v d D s s J n F 1 b 3 Q 7 U 2 V j d G l v b j E v U G F n Z T A w N i A o M i k v Q 2 h h b m d l Z C B U e X B l L n t D b 2 x 1 b W 4 y L D F 9 J n F 1 b 3 Q 7 L C Z x d W 9 0 O 1 N l Y 3 R p b 2 4 x L 1 B h Z 2 U w M D Y g K D I p L 0 N o Y W 5 n Z W Q g V H l w Z S 5 7 Q 2 9 s d W 1 u M y w y f S Z x d W 9 0 O y w m c X V v d D t T Z W N 0 a W 9 u M S 9 Q Y W d l M D A 2 I C g y K S 9 D a G F u Z 2 V k I F R 5 c G U u e 0 N v b H V t b j Q s M 3 0 m c X V v d D s s J n F 1 b 3 Q 7 U 2 V j d G l v b j E v U G F n Z T A w N i A o M i k v Q 2 h h b m d l Z C B U e X B l L n t D b 2 x 1 b W 4 1 L D R 9 J n F 1 b 3 Q 7 L C Z x d W 9 0 O 1 N l Y 3 R p b 2 4 x L 1 B h Z 2 U w M D Y g K D I p L 0 N o Y W 5 n Z W Q g V H l w Z S 5 7 Q 2 9 s d W 1 u N i w 1 f S Z x d W 9 0 O y w m c X V v d D t T Z W N 0 a W 9 u M S 9 Q Y W d l M D A 2 I C g y K S 9 D a G F u Z 2 V k I F R 5 c G U u e 0 N v b H V t b j c s N n 0 m c X V v d D s s J n F 1 b 3 Q 7 U 2 V j d G l v b j E v U G F n Z T A w N i A o M i k v Q 2 h h b m d l Z C B U e X B l L n t D b 2 x 1 b W 4 4 L D d 9 J n F 1 b 3 Q 7 L C Z x d W 9 0 O 1 N l Y 3 R p b 2 4 x L 1 B h Z 2 U w M D Y g K D I p L 0 N o Y W 5 n Z W Q g V H l w Z S 5 7 Q 2 9 s d W 1 u O S w 4 f S Z x d W 9 0 O y w m c X V v d D t T Z W N 0 a W 9 u M S 9 Q Y W d l M D A 2 I C g y K S 9 D a G F u Z 2 V k I F R 5 c G U u e 1 B h Z 2 U g N i B v Z i A x M i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w O T J m Y j Y y L W J l M 2 I t N G Y x N y 1 i Y z Q y L T g 1 M z A y M z B m N 2 U 5 M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y O F Q y M D o w N z o x M S 4 w M j I 3 M j M x W i I g L z 4 8 R W 5 0 c n k g V H l w Z T 0 i R m l s b E N v b H V t b l R 5 c G V z I i B W Y W x 1 Z T 0 i c 0 J n W U d C Z 1 l H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U G F n Z S A 3 I G 9 m I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c v Q 2 h h b m d l Z C B U e X B l L n t D b 2 x 1 b W 4 x L D B 9 J n F 1 b 3 Q 7 L C Z x d W 9 0 O 1 N l Y 3 R p b 2 4 x L 1 B h Z 2 U w M D c v Q 2 h h b m d l Z C B U e X B l L n t D b 2 x 1 b W 4 y L D F 9 J n F 1 b 3 Q 7 L C Z x d W 9 0 O 1 N l Y 3 R p b 2 4 x L 1 B h Z 2 U w M D c v Q 2 h h b m d l Z C B U e X B l L n t D b 2 x 1 b W 4 z L D J 9 J n F 1 b 3 Q 7 L C Z x d W 9 0 O 1 N l Y 3 R p b 2 4 x L 1 B h Z 2 U w M D c v Q 2 h h b m d l Z C B U e X B l L n t D b 2 x 1 b W 4 0 L D N 9 J n F 1 b 3 Q 7 L C Z x d W 9 0 O 1 N l Y 3 R p b 2 4 x L 1 B h Z 2 U w M D c v Q 2 h h b m d l Z C B U e X B l L n t D b 2 x 1 b W 4 1 L D R 9 J n F 1 b 3 Q 7 L C Z x d W 9 0 O 1 N l Y 3 R p b 2 4 x L 1 B h Z 2 U w M D c v Q 2 h h b m d l Z C B U e X B l L n t D b 2 x 1 b W 4 2 L D V 9 J n F 1 b 3 Q 7 L C Z x d W 9 0 O 1 N l Y 3 R p b 2 4 x L 1 B h Z 2 U w M D c v Q 2 h h b m d l Z C B U e X B l L n t D b 2 x 1 b W 4 3 L D Z 9 J n F 1 b 3 Q 7 L C Z x d W 9 0 O 1 N l Y 3 R p b 2 4 x L 1 B h Z 2 U w M D c v Q 2 h h b m d l Z C B U e X B l L n t D b 2 x 1 b W 4 4 L D d 9 J n F 1 b 3 Q 7 L C Z x d W 9 0 O 1 N l Y 3 R p b 2 4 x L 1 B h Z 2 U w M D c v Q 2 h h b m d l Z C B U e X B l L n t D b 2 x 1 b W 4 5 L D h 9 J n F 1 b 3 Q 7 L C Z x d W 9 0 O 1 N l Y 3 R p b 2 4 x L 1 B h Z 2 U w M D c v Q 2 h h b m d l Z C B U e X B l L n t Q Y W d l I D c g b 2 Y g M T I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c v Q 2 h h b m d l Z C B U e X B l L n t D b 2 x 1 b W 4 x L D B 9 J n F 1 b 3 Q 7 L C Z x d W 9 0 O 1 N l Y 3 R p b 2 4 x L 1 B h Z 2 U w M D c v Q 2 h h b m d l Z C B U e X B l L n t D b 2 x 1 b W 4 y L D F 9 J n F 1 b 3 Q 7 L C Z x d W 9 0 O 1 N l Y 3 R p b 2 4 x L 1 B h Z 2 U w M D c v Q 2 h h b m d l Z C B U e X B l L n t D b 2 x 1 b W 4 z L D J 9 J n F 1 b 3 Q 7 L C Z x d W 9 0 O 1 N l Y 3 R p b 2 4 x L 1 B h Z 2 U w M D c v Q 2 h h b m d l Z C B U e X B l L n t D b 2 x 1 b W 4 0 L D N 9 J n F 1 b 3 Q 7 L C Z x d W 9 0 O 1 N l Y 3 R p b 2 4 x L 1 B h Z 2 U w M D c v Q 2 h h b m d l Z C B U e X B l L n t D b 2 x 1 b W 4 1 L D R 9 J n F 1 b 3 Q 7 L C Z x d W 9 0 O 1 N l Y 3 R p b 2 4 x L 1 B h Z 2 U w M D c v Q 2 h h b m d l Z C B U e X B l L n t D b 2 x 1 b W 4 2 L D V 9 J n F 1 b 3 Q 7 L C Z x d W 9 0 O 1 N l Y 3 R p b 2 4 x L 1 B h Z 2 U w M D c v Q 2 h h b m d l Z C B U e X B l L n t D b 2 x 1 b W 4 3 L D Z 9 J n F 1 b 3 Q 7 L C Z x d W 9 0 O 1 N l Y 3 R p b 2 4 x L 1 B h Z 2 U w M D c v Q 2 h h b m d l Z C B U e X B l L n t D b 2 x 1 b W 4 4 L D d 9 J n F 1 b 3 Q 7 L C Z x d W 9 0 O 1 N l Y 3 R p b 2 4 x L 1 B h Z 2 U w M D c v Q 2 h h b m d l Z C B U e X B l L n t D b 2 x 1 b W 4 5 L D h 9 J n F 1 b 3 Q 7 L C Z x d W 9 0 O 1 N l Y 3 R p b 2 4 x L 1 B h Z 2 U w M D c v Q 2 h h b m d l Z C B U e X B l L n t Q Y W d l I D c g b 2 Y g M T I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y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y M 2 Q 3 O W Q 4 Z C 0 5 O T I 0 L T Q z Y z M t O D c 0 Y S 1 i N D R i M D B m Y j N j N 2 Y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j h U M j A 6 M D c 6 M T E u M D Q x N j A 2 M V o i I C 8 + P E V u d H J 5 I F R 5 c G U 9 I k Z p b G x D b 2 x 1 b W 5 U e X B l c y I g V m F s d W U 9 I n N C Z 1 l H Q m d Z R 0 F 3 T U R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Q Y W d l I D g g b 2 Y g M T I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N v b H V t b j Q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1 B h Z 2 U g O C B v Z i A x M i w 4 f S Z x d W 9 0 O y w m c X V v d D t T Z W N 0 a W 9 u M S 9 Q Y W d l M D A 4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g v Q 2 h h b m d l Z C B U e X B l L n t D b 2 x 1 b W 4 x L D B 9 J n F 1 b 3 Q 7 L C Z x d W 9 0 O 1 N l Y 3 R p b 2 4 x L 1 B h Z 2 U w M D g v Q 2 h h b m d l Z C B U e X B l L n t D b 2 x 1 b W 4 y L D F 9 J n F 1 b 3 Q 7 L C Z x d W 9 0 O 1 N l Y 3 R p b 2 4 x L 1 B h Z 2 U w M D g v Q 2 h h b m d l Z C B U e X B l L n t D b 2 x 1 b W 4 z L D J 9 J n F 1 b 3 Q 7 L C Z x d W 9 0 O 1 N l Y 3 R p b 2 4 x L 1 B h Z 2 U w M D g v Q 2 h h b m d l Z C B U e X B l L n t D b 2 x 1 b W 4 0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Q Y W d l I D g g b 2 Y g M T I s O H 0 m c X V v d D s s J n F 1 b 3 Q 7 U 2 V j d G l v b j E v U G F n Z T A w O C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W E w N T J i M G Q t N G I z O S 0 0 M j g z L W I 0 Y m E t N T N l Y m E 2 N T E 0 M T I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I 4 V D I w O j A 3 O j E x L j A 0 N z E 1 M D N a I i A v P j x F b n R y e S B U e X B l P S J G a W x s Q 2 9 s d W 1 u V H l w Z X M i I F Z h b H V l P S J z Q m d Z R 0 J n W U d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Q Y W d l I D k g b 2 Y g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5 L 0 N o Y W 5 n Z W Q g V H l w Z S 5 7 Q 2 9 s d W 1 u M S w w f S Z x d W 9 0 O y w m c X V v d D t T Z W N 0 a W 9 u M S 9 Q Y W d l M D A 5 L 0 N o Y W 5 n Z W Q g V H l w Z S 5 7 Q 2 9 s d W 1 u M i w x f S Z x d W 9 0 O y w m c X V v d D t T Z W N 0 a W 9 u M S 9 Q Y W d l M D A 5 L 0 N o Y W 5 n Z W Q g V H l w Z S 5 7 Q 2 9 s d W 1 u M y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y w m c X V v d D t T Z W N 0 a W 9 u M S 9 Q Y W d l M D A 5 L 0 N o Y W 5 n Z W Q g V H l w Z S 5 7 U G F n Z S A 5 I G 9 m I D E y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D b 2 x 1 b W 4 z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L C Z x d W 9 0 O 1 N l Y 3 R p b 2 4 x L 1 B h Z 2 U w M D k v Q 2 h h b m d l Z C B U e X B l L n t Q Y W d l I D k g b 2 Y g M T I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A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M j R i O D N j N i 1 h M D B m L T Q z N j c t O T Q z N S 0 z Z W V l M T A x Z G E 1 N T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j h U M j A 6 M D c 6 M T E u M D U y O D M 3 O V o i I C 8 + P E V u d H J 5 I F R 5 c G U 9 I k Z p b G x D b 2 x 1 b W 5 U e X B l c y I g V m F s d W U 9 I n N C Z 1 l H Q m d Z R 0 F 3 T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1 B h Z 2 U g M T A g b 2 Y g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w L 0 N o Y W 5 n Z W Q g V H l w Z S 5 7 Q 2 9 s d W 1 u M S w w f S Z x d W 9 0 O y w m c X V v d D t T Z W N 0 a W 9 u M S 9 Q Y W d l M D E w L 0 N o Y W 5 n Z W Q g V H l w Z S 5 7 Q 2 9 s d W 1 u M i w x f S Z x d W 9 0 O y w m c X V v d D t T Z W N 0 a W 9 u M S 9 Q Y W d l M D E w L 0 N o Y W 5 n Z W Q g V H l w Z S 5 7 Q 2 9 s d W 1 u M y w y f S Z x d W 9 0 O y w m c X V v d D t T Z W N 0 a W 9 u M S 9 Q Y W d l M D E w L 0 N o Y W 5 n Z W Q g V H l w Z S 5 7 Q 2 9 s d W 1 u N C w z f S Z x d W 9 0 O y w m c X V v d D t T Z W N 0 a W 9 u M S 9 Q Y W d l M D E w L 0 N o Y W 5 n Z W Q g V H l w Z S 5 7 Q 2 9 s d W 1 u N S w 0 f S Z x d W 9 0 O y w m c X V v d D t T Z W N 0 a W 9 u M S 9 Q Y W d l M D E w L 0 N o Y W 5 n Z W Q g V H l w Z S 5 7 Q 2 9 s d W 1 u N i w 1 f S Z x d W 9 0 O y w m c X V v d D t T Z W N 0 a W 9 u M S 9 Q Y W d l M D E w L 0 N o Y W 5 n Z W Q g V H l w Z S 5 7 Q 2 9 s d W 1 u N y w 2 f S Z x d W 9 0 O y w m c X V v d D t T Z W N 0 a W 9 u M S 9 Q Y W d l M D E w L 0 N o Y W 5 n Z W Q g V H l w Z S 5 7 Q 2 9 s d W 1 u O C w 3 f S Z x d W 9 0 O y w m c X V v d D t T Z W N 0 a W 9 u M S 9 Q Y W d l M D E w L 0 N o Y W 5 n Z W Q g V H l w Z S 5 7 U G F n Z S A x M C B v Z i A x M i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Q Y W d l M D E w L 0 N o Y W 5 n Z W Q g V H l w Z S 5 7 Q 2 9 s d W 1 u M S w w f S Z x d W 9 0 O y w m c X V v d D t T Z W N 0 a W 9 u M S 9 Q Y W d l M D E w L 0 N o Y W 5 n Z W Q g V H l w Z S 5 7 Q 2 9 s d W 1 u M i w x f S Z x d W 9 0 O y w m c X V v d D t T Z W N 0 a W 9 u M S 9 Q Y W d l M D E w L 0 N o Y W 5 n Z W Q g V H l w Z S 5 7 Q 2 9 s d W 1 u M y w y f S Z x d W 9 0 O y w m c X V v d D t T Z W N 0 a W 9 u M S 9 Q Y W d l M D E w L 0 N o Y W 5 n Z W Q g V H l w Z S 5 7 Q 2 9 s d W 1 u N C w z f S Z x d W 9 0 O y w m c X V v d D t T Z W N 0 a W 9 u M S 9 Q Y W d l M D E w L 0 N o Y W 5 n Z W Q g V H l w Z S 5 7 Q 2 9 s d W 1 u N S w 0 f S Z x d W 9 0 O y w m c X V v d D t T Z W N 0 a W 9 u M S 9 Q Y W d l M D E w L 0 N o Y W 5 n Z W Q g V H l w Z S 5 7 Q 2 9 s d W 1 u N i w 1 f S Z x d W 9 0 O y w m c X V v d D t T Z W N 0 a W 9 u M S 9 Q Y W d l M D E w L 0 N o Y W 5 n Z W Q g V H l w Z S 5 7 Q 2 9 s d W 1 u N y w 2 f S Z x d W 9 0 O y w m c X V v d D t T Z W N 0 a W 9 u M S 9 Q Y W d l M D E w L 0 N o Y W 5 n Z W Q g V H l w Z S 5 7 Q 2 9 s d W 1 u O C w 3 f S Z x d W 9 0 O y w m c X V v d D t T Z W N 0 a W 9 u M S 9 Q Y W d l M D E w L 0 N o Y W 5 n Z W Q g V H l w Z S 5 7 U G F n Z S A x M C B v Z i A x M i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w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y Z D Q w M z N m L W E w O D U t N G Q 3 N y 0 4 M T k 4 L T B m Z j U 2 Z G I 2 Z W Q 3 N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y O F Q y M D o w N z o x M S 4 w N T c 4 N T g 3 W i I g L z 4 8 R W 5 0 c n k g V H l w Z T 0 i R m l s b E N v b H V t b l R 5 c G V z I i B W Y W x 1 Z T 0 i c 0 J n W U d C Z 1 l H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U G F n Z S A x M S B v Z i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x L 0 N o Y W 5 n Z W Q g V H l w Z S 5 7 Q 2 9 s d W 1 u M S w w f S Z x d W 9 0 O y w m c X V v d D t T Z W N 0 a W 9 u M S 9 Q Y W d l M D E x L 0 N o Y W 5 n Z W Q g V H l w Z S 5 7 Q 2 9 s d W 1 u M i w x f S Z x d W 9 0 O y w m c X V v d D t T Z W N 0 a W 9 u M S 9 Q Y W d l M D E x L 0 N o Y W 5 n Z W Q g V H l w Z S 5 7 Q 2 9 s d W 1 u M y w y f S Z x d W 9 0 O y w m c X V v d D t T Z W N 0 a W 9 u M S 9 Q Y W d l M D E x L 0 N o Y W 5 n Z W Q g V H l w Z S 5 7 Q 2 9 s d W 1 u N C w z f S Z x d W 9 0 O y w m c X V v d D t T Z W N 0 a W 9 u M S 9 Q Y W d l M D E x L 0 N o Y W 5 n Z W Q g V H l w Z S 5 7 Q 2 9 s d W 1 u N S w 0 f S Z x d W 9 0 O y w m c X V v d D t T Z W N 0 a W 9 u M S 9 Q Y W d l M D E x L 0 N o Y W 5 n Z W Q g V H l w Z S 5 7 Q 2 9 s d W 1 u N i w 1 f S Z x d W 9 0 O y w m c X V v d D t T Z W N 0 a W 9 u M S 9 Q Y W d l M D E x L 0 N o Y W 5 n Z W Q g V H l w Z S 5 7 Q 2 9 s d W 1 u N y w 2 f S Z x d W 9 0 O y w m c X V v d D t T Z W N 0 a W 9 u M S 9 Q Y W d l M D E x L 0 N o Y W 5 n Z W Q g V H l w Z S 5 7 Q 2 9 s d W 1 u O C w 3 f S Z x d W 9 0 O y w m c X V v d D t T Z W N 0 a W 9 u M S 9 Q Y W d l M D E x L 0 N o Y W 5 n Z W Q g V H l w Z S 5 7 Q 2 9 s d W 1 u O S w 4 f S Z x d W 9 0 O y w m c X V v d D t T Z W N 0 a W 9 u M S 9 Q Y W d l M D E x L 0 N o Y W 5 n Z W Q g V H l w Z S 5 7 U G F n Z S A x M S B v Z i A x M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G F n Z T A x M S 9 D a G F u Z 2 V k I F R 5 c G U u e 0 N v b H V t b j E s M H 0 m c X V v d D s s J n F 1 b 3 Q 7 U 2 V j d G l v b j E v U G F n Z T A x M S 9 D a G F u Z 2 V k I F R 5 c G U u e 0 N v b H V t b j I s M X 0 m c X V v d D s s J n F 1 b 3 Q 7 U 2 V j d G l v b j E v U G F n Z T A x M S 9 D a G F u Z 2 V k I F R 5 c G U u e 0 N v b H V t b j M s M n 0 m c X V v d D s s J n F 1 b 3 Q 7 U 2 V j d G l v b j E v U G F n Z T A x M S 9 D a G F u Z 2 V k I F R 5 c G U u e 0 N v b H V t b j Q s M 3 0 m c X V v d D s s J n F 1 b 3 Q 7 U 2 V j d G l v b j E v U G F n Z T A x M S 9 D a G F u Z 2 V k I F R 5 c G U u e 0 N v b H V t b j U s N H 0 m c X V v d D s s J n F 1 b 3 Q 7 U 2 V j d G l v b j E v U G F n Z T A x M S 9 D a G F u Z 2 V k I F R 5 c G U u e 0 N v b H V t b j Y s N X 0 m c X V v d D s s J n F 1 b 3 Q 7 U 2 V j d G l v b j E v U G F n Z T A x M S 9 D a G F u Z 2 V k I F R 5 c G U u e 0 N v b H V t b j c s N n 0 m c X V v d D s s J n F 1 b 3 Q 7 U 2 V j d G l v b j E v U G F n Z T A x M S 9 D a G F u Z 2 V k I F R 5 c G U u e 0 N v b H V t b j g s N 3 0 m c X V v d D s s J n F 1 b 3 Q 7 U 2 V j d G l v b j E v U G F n Z T A x M S 9 D a G F u Z 2 V k I F R 5 c G U u e 0 N v b H V t b j k s O H 0 m c X V v d D s s J n F 1 b 3 Q 7 U 2 V j d G l v b j E v U G F n Z T A x M S 9 D a G F u Z 2 V k I F R 5 c G U u e 1 B h Z 2 U g M T E g b 2 Y g M T I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M D M 5 Y m I 4 Y y 0 4 O W R k L T Q x Y T U t O G Z j Z C 0 y N m F i Z D A w M T d j Z j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i 0 y O F Q y M D o w N z o x M S 4 w N j M 4 N j A x W i I g L z 4 8 R W 5 0 c n k g V H l w Z T 0 i R m l s b E N v b H V t b l R 5 c G V z I i B W Y W x 1 Z T 0 i c 0 J n Y 0 d C Z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Q Y W d l I D E y I G 9 m I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M i 9 D a G F u Z 2 V k I F R 5 c G U u e 0 N v b H V t b j E s M H 0 m c X V v d D s s J n F 1 b 3 Q 7 U 2 V j d G l v b j E v U G F n Z T A x M i 9 D a G F u Z 2 V k I F R 5 c G U u e 0 N v b H V t b j I s M X 0 m c X V v d D s s J n F 1 b 3 Q 7 U 2 V j d G l v b j E v U G F n Z T A x M i 9 D a G F u Z 2 V k I F R 5 c G U u e 0 N v b H V t b j M s M n 0 m c X V v d D s s J n F 1 b 3 Q 7 U 2 V j d G l v b j E v U G F n Z T A x M i 9 D a G F u Z 2 V k I F R 5 c G U u e 0 N v b H V t b j Q s M 3 0 m c X V v d D s s J n F 1 b 3 Q 7 U 2 V j d G l v b j E v U G F n Z T A x M i 9 D a G F u Z 2 V k I F R 5 c G U u e 0 N v b H V t b j U s N H 0 m c X V v d D s s J n F 1 b 3 Q 7 U 2 V j d G l v b j E v U G F n Z T A x M i 9 D a G F u Z 2 V k I F R 5 c G U u e 0 N v b H V t b j Y s N X 0 m c X V v d D s s J n F 1 b 3 Q 7 U 2 V j d G l v b j E v U G F n Z T A x M i 9 D a G F u Z 2 V k I F R 5 c G U u e 1 B h Z 2 U g M T I g b 2 Y g M T I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F n Z T A x M i 9 D a G F u Z 2 V k I F R 5 c G U u e 0 N v b H V t b j E s M H 0 m c X V v d D s s J n F 1 b 3 Q 7 U 2 V j d G l v b j E v U G F n Z T A x M i 9 D a G F u Z 2 V k I F R 5 c G U u e 0 N v b H V t b j I s M X 0 m c X V v d D s s J n F 1 b 3 Q 7 U 2 V j d G l v b j E v U G F n Z T A x M i 9 D a G F u Z 2 V k I F R 5 c G U u e 0 N v b H V t b j M s M n 0 m c X V v d D s s J n F 1 b 3 Q 7 U 2 V j d G l v b j E v U G F n Z T A x M i 9 D a G F u Z 2 V k I F R 5 c G U u e 0 N v b H V t b j Q s M 3 0 m c X V v d D s s J n F 1 b 3 Q 7 U 2 V j d G l v b j E v U G F n Z T A x M i 9 D a G F u Z 2 V k I F R 5 c G U u e 0 N v b H V t b j U s N H 0 m c X V v d D s s J n F 1 b 3 Q 7 U 2 V j d G l v b j E v U G F n Z T A x M i 9 D a G F u Z 2 V k I F R 5 c G U u e 0 N v b H V t b j Y s N X 0 m c X V v d D s s J n F 1 b 3 Q 7 U 2 V j d G l v b j E v U G F n Z T A x M i 9 D a G F u Z 2 V k I F R 5 c G U u e 1 B h Z 2 U g M T I g b 2 Y g M T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g 2 / O r E Y E a S 4 h i 7 n 5 B N l a p A A A A A A I A A A A A A B B m A A A A A Q A A I A A A A P H m E i W b s b E f I T B u i 9 p C S f L H 5 A K P n C C x R r 4 q 6 t j 4 n C 3 u A A A A A A 6 A A A A A A g A A I A A A A L i a Z I b p I t L C a e d Q 9 0 o r Z B V N B v 7 P O L p j h F / 4 m S 1 q s b s k U A A A A A Y T F Q F s M v 7 4 O Y q J J j l j w K w K W f d R x 5 6 J o i h 8 f v K d T Z J s K N 6 Q I y n N 6 Z I l 5 S J g y L L k + 4 f p B k s X E k H s g R i i M 5 n 1 0 S 0 J C E Q i V 5 + B f b z f k 7 o 2 W i j z Q A A A A G U N o U p t U t d h 0 r P f a P z x z r 8 t k e H b + o L F F + J b G 5 9 2 7 K V X W A w Q T N c t U Z 4 1 m Q L b d d i g L / + u p O c u c e m Q 4 X s m t p j v x c Q = < / D a t a M a s h u p > 
</file>

<file path=customXml/itemProps1.xml><?xml version="1.0" encoding="utf-8"?>
<ds:datastoreItem xmlns:ds="http://schemas.openxmlformats.org/officeDocument/2006/customXml" ds:itemID="{DF38ECC8-C9D9-4939-B287-A187366A523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Budget Vs Actual </vt:lpstr>
      <vt:lpstr>Cash Flow</vt:lpstr>
      <vt:lpstr>Expenditure</vt:lpstr>
      <vt:lpstr>Sheet1</vt:lpstr>
      <vt:lpstr>Sheet2</vt:lpstr>
      <vt:lpstr>Bank Chages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Prystins Insights</cp:lastModifiedBy>
  <dcterms:created xsi:type="dcterms:W3CDTF">2023-05-02T09:07:24Z</dcterms:created>
  <dcterms:modified xsi:type="dcterms:W3CDTF">2024-06-28T21:53:48Z</dcterms:modified>
</cp:coreProperties>
</file>